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7_Vorlagen Muster fachlich\09_auf Homepage\Leistungen\NEU\"/>
    </mc:Choice>
  </mc:AlternateContent>
  <workbookProtection workbookPassword="C4A5" lockStructure="1"/>
  <bookViews>
    <workbookView xWindow="0" yWindow="0" windowWidth="28800" windowHeight="12300"/>
  </bookViews>
  <sheets>
    <sheet name="Spesen" sheetId="1" r:id="rId1"/>
  </sheets>
  <definedNames>
    <definedName name="_xlnm._FilterDatabase" localSheetId="0" hidden="1">Spesen!#REF!</definedName>
    <definedName name="_xlnm.Print_Area" localSheetId="0">Spesen!$A$1:$O$93</definedName>
    <definedName name="_xlnm.Criteria" localSheetId="0">Spesen!#REF!</definedName>
    <definedName name="Z_5EB0633C_AF2E_4547_9CA1_55EAB5B2831C_.wvu.PrintArea" localSheetId="0" hidden="1">Spesen!$A$1:$O$93</definedName>
    <definedName name="Z_638847F3_073E_4E8D_9C7D_158079D9DFAA_.wvu.PrintArea" localSheetId="0" hidden="1">Spesen!$A$1:$O$93</definedName>
    <definedName name="_xlnm.Extract" localSheetId="0">#REF!</definedName>
  </definedNames>
  <calcPr calcId="162913"/>
  <customWorkbookViews>
    <customWorkbookView name="Georg Presslich - Persönliche Ansicht" guid="{5EB0633C-AF2E-4547-9CA1-55EAB5B2831C}" mergeInterval="0" personalView="1" maximized="1" windowWidth="1280" windowHeight="798" activeSheetId="1"/>
    <customWorkbookView name="Maria Schreyer - Persönliche Ansicht" guid="{638847F3-073E-4E8D-9C7D-158079D9DFAA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O89" i="1" l="1"/>
  <c r="O86" i="1"/>
  <c r="O79" i="1"/>
  <c r="O61" i="1"/>
  <c r="L61" i="1"/>
  <c r="N61" i="1" s="1"/>
  <c r="O60" i="1"/>
  <c r="L60" i="1"/>
  <c r="N60" i="1" s="1"/>
  <c r="O59" i="1"/>
  <c r="L59" i="1"/>
  <c r="O80" i="1"/>
  <c r="O81" i="1"/>
  <c r="O82" i="1"/>
  <c r="O83" i="1"/>
  <c r="O84" i="1"/>
  <c r="O78" i="1"/>
  <c r="O63" i="1"/>
  <c r="L63" i="1"/>
  <c r="N63" i="1" s="1"/>
  <c r="O62" i="1"/>
  <c r="L62" i="1"/>
  <c r="N62" i="1" s="1"/>
  <c r="O57" i="1"/>
  <c r="N59" i="1" l="1"/>
  <c r="O73" i="1" l="1"/>
  <c r="O74" i="1"/>
  <c r="O75" i="1"/>
  <c r="O76" i="1"/>
  <c r="O77" i="1"/>
  <c r="O72" i="1"/>
  <c r="N85" i="1" l="1"/>
  <c r="O58" i="1"/>
  <c r="O64" i="1"/>
  <c r="O65" i="1"/>
  <c r="O66" i="1"/>
  <c r="L64" i="1"/>
  <c r="N64" i="1" s="1"/>
  <c r="L65" i="1"/>
  <c r="N65" i="1" s="1"/>
  <c r="L66" i="1"/>
  <c r="N66" i="1" s="1"/>
  <c r="M67" i="1"/>
  <c r="L58" i="1"/>
  <c r="N58" i="1" s="1"/>
  <c r="L57" i="1"/>
  <c r="N57" i="1" l="1"/>
  <c r="L67" i="1"/>
  <c r="O67" i="1"/>
  <c r="L26" i="1"/>
  <c r="J26" i="1" s="1"/>
  <c r="L27" i="1"/>
  <c r="J27" i="1" s="1"/>
  <c r="L28" i="1"/>
  <c r="J28" i="1" s="1"/>
  <c r="L29" i="1"/>
  <c r="J29" i="1" s="1"/>
  <c r="L30" i="1"/>
  <c r="J30" i="1" s="1"/>
  <c r="M43" i="1"/>
  <c r="L43" i="1"/>
  <c r="K50" i="1" l="1"/>
  <c r="N44" i="1"/>
  <c r="L36" i="1"/>
  <c r="J36" i="1" s="1"/>
  <c r="L35" i="1"/>
  <c r="J35" i="1" s="1"/>
  <c r="L34" i="1"/>
  <c r="J34" i="1" s="1"/>
  <c r="L32" i="1"/>
  <c r="J32" i="1" s="1"/>
  <c r="L31" i="1"/>
  <c r="J31" i="1" s="1"/>
  <c r="L16" i="1"/>
  <c r="J16" i="1" s="1"/>
  <c r="N43" i="1"/>
  <c r="N45" i="1"/>
  <c r="L25" i="1"/>
  <c r="J25" i="1" s="1"/>
  <c r="M85" i="1"/>
  <c r="L85" i="1"/>
  <c r="M38" i="1"/>
  <c r="M17" i="1"/>
  <c r="N17" i="1"/>
  <c r="L33" i="1"/>
  <c r="J33" i="1" s="1"/>
  <c r="L37" i="1"/>
  <c r="J37" i="1" s="1"/>
  <c r="L14" i="1"/>
  <c r="J14" i="1" s="1"/>
  <c r="L15" i="1"/>
  <c r="J15" i="1" s="1"/>
  <c r="L22" i="1"/>
  <c r="J22" i="1" s="1"/>
  <c r="N46" i="1"/>
  <c r="N47" i="1"/>
  <c r="N48" i="1"/>
  <c r="N49" i="1"/>
  <c r="L50" i="1"/>
  <c r="M50" i="1"/>
  <c r="L23" i="1"/>
  <c r="J23" i="1" s="1"/>
  <c r="L24" i="1"/>
  <c r="J24" i="1" s="1"/>
  <c r="N38" i="1"/>
  <c r="O85" i="1" l="1"/>
  <c r="O17" i="1"/>
  <c r="N67" i="1"/>
  <c r="N50" i="1"/>
  <c r="O50" i="1" s="1"/>
  <c r="J50" i="1"/>
  <c r="O38" i="1"/>
  <c r="J38" i="1"/>
  <c r="L38" i="1"/>
  <c r="L17" i="1"/>
  <c r="J17" i="1"/>
  <c r="O51" i="1" l="1"/>
</calcChain>
</file>

<file path=xl/sharedStrings.xml><?xml version="1.0" encoding="utf-8"?>
<sst xmlns="http://schemas.openxmlformats.org/spreadsheetml/2006/main" count="143" uniqueCount="92">
  <si>
    <t>Uhr</t>
  </si>
  <si>
    <t>%</t>
  </si>
  <si>
    <t>TOTAL</t>
  </si>
  <si>
    <t>Datum</t>
  </si>
  <si>
    <t>Summe</t>
  </si>
  <si>
    <t>*) graue Felder sind vom Dienstnehmer auszufüllen</t>
  </si>
  <si>
    <t>Diverse</t>
  </si>
  <si>
    <t>Taxi</t>
  </si>
  <si>
    <t>Hotel</t>
  </si>
  <si>
    <t>Parken</t>
  </si>
  <si>
    <t>Ansari</t>
  </si>
  <si>
    <t xml:space="preserve">Pauilaner </t>
  </si>
  <si>
    <t>Bahn</t>
  </si>
  <si>
    <t>Bahnfahrt Stuttgart</t>
  </si>
  <si>
    <t>Max Mustermann</t>
  </si>
  <si>
    <t>Flughafen Taxi -  Meeting Berlin</t>
  </si>
  <si>
    <t xml:space="preserve">Parken </t>
  </si>
  <si>
    <t>Flughafen Taxi -  Stuttgart</t>
  </si>
  <si>
    <t>Flughafen Taxi - Stuttgart</t>
  </si>
  <si>
    <t>Hotel  Stuttgart</t>
  </si>
  <si>
    <t>muster kunde</t>
  </si>
  <si>
    <t>Tirol</t>
  </si>
  <si>
    <t>Düsseldorf</t>
  </si>
  <si>
    <t>W-G489FK</t>
  </si>
  <si>
    <t>privat</t>
  </si>
  <si>
    <t>end</t>
  </si>
  <si>
    <t>Firma Mustermann</t>
  </si>
  <si>
    <t>A5, dann auf A57 bis Ausfahrt Klagenfurt</t>
  </si>
  <si>
    <t>Gespräch Testfirma</t>
  </si>
  <si>
    <t>Renault Clio Rip Curl</t>
  </si>
  <si>
    <t>Dienstnehmer:</t>
  </si>
  <si>
    <t>Klient:</t>
  </si>
  <si>
    <t>Zeitraum:</t>
  </si>
  <si>
    <t xml:space="preserve">von </t>
  </si>
  <si>
    <t>bis</t>
  </si>
  <si>
    <t>Kontrollsumme Buchhaltung:</t>
  </si>
  <si>
    <t>Kennzeichen:</t>
  </si>
  <si>
    <t xml:space="preserve">Datum </t>
  </si>
  <si>
    <t>Taggeld:</t>
  </si>
  <si>
    <t>Flugkosten lt. Beleg:</t>
  </si>
  <si>
    <t>Abflug in Österreich</t>
  </si>
  <si>
    <t>Landung in Österreich</t>
  </si>
  <si>
    <t>Ort/von</t>
  </si>
  <si>
    <t>Zeit</t>
  </si>
  <si>
    <t xml:space="preserve">Zeit </t>
  </si>
  <si>
    <t>Kunde/Reisezweck</t>
  </si>
  <si>
    <t xml:space="preserve">Netto </t>
  </si>
  <si>
    <t>Betrag in €</t>
  </si>
  <si>
    <t>MWSt</t>
  </si>
  <si>
    <t>Ausland</t>
  </si>
  <si>
    <t>Inland</t>
  </si>
  <si>
    <t>Sonstige Kosten (Taxi, Bahn, Mietauto, Hotel etc.)</t>
  </si>
  <si>
    <t>Art</t>
  </si>
  <si>
    <t>Brutto</t>
  </si>
  <si>
    <t>Bewirtung:</t>
  </si>
  <si>
    <t>Restaurant</t>
  </si>
  <si>
    <t>Zweck/Kunde</t>
  </si>
  <si>
    <t>Trinkgeld</t>
  </si>
  <si>
    <t>Brutto 
(ohne Ust)</t>
  </si>
  <si>
    <t>Brutto 
(mit 10% Ust)</t>
  </si>
  <si>
    <t>Brutto 
(mit 20% Ust)</t>
  </si>
  <si>
    <t>Gesamt- brutto</t>
  </si>
  <si>
    <t>Kilometergeld:</t>
  </si>
  <si>
    <t>km Stand Fahrtbeginn</t>
  </si>
  <si>
    <t>km Stand Fahrtende</t>
  </si>
  <si>
    <t>gefahrene KM (total)</t>
  </si>
  <si>
    <t>beruflich</t>
  </si>
  <si>
    <t>Dienstgeber:</t>
  </si>
  <si>
    <t>Reisekostenabrechnung</t>
  </si>
  <si>
    <t>Abfahrt</t>
  </si>
  <si>
    <t>Ankunft</t>
  </si>
  <si>
    <t>Kunde/Reisezweck:</t>
  </si>
  <si>
    <t>Geschäftsreise mit privatem Auto:</t>
  </si>
  <si>
    <t>Reisezeit</t>
  </si>
  <si>
    <t>von</t>
  </si>
  <si>
    <t>Zielort</t>
  </si>
  <si>
    <t># Gechäfts- essen mit Kunden</t>
  </si>
  <si>
    <t>Taggeld</t>
  </si>
  <si>
    <t>Grenzübertritt (Start/Ende)</t>
  </si>
  <si>
    <t>Datum, Unterschrift des Antragstellers/Dienstnehmers</t>
  </si>
  <si>
    <t>Fahrtstrecke/Fahrtziel</t>
  </si>
  <si>
    <t>Datum, Unterschrift des Vorgesetzten</t>
  </si>
  <si>
    <t>Die obigen Aufzeichnungen entsprechen denen des privaten Fahrtenbuches des Dienstnehmers.</t>
  </si>
  <si>
    <t>Fahrzeugtyp:</t>
  </si>
  <si>
    <t xml:space="preserve">Der Dienstnehmer versichert die Richtigkeit seiner Angaben in  der Spesenabrechnung mit seiner Unterschrift. </t>
  </si>
  <si>
    <t>Nächtigungs- geld pauschal</t>
  </si>
  <si>
    <t>Kärnten</t>
  </si>
  <si>
    <t>Pauschales Nächtiguns-geld ja/nein</t>
  </si>
  <si>
    <t>J</t>
  </si>
  <si>
    <t>N</t>
  </si>
  <si>
    <t>Kontrollsumme Personalverrechnung:</t>
  </si>
  <si>
    <t>AREA Bollenberger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</si>
</sst>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0000"/>
    <numFmt numFmtId="166" formatCode="dd/mm/yy;@"/>
  </numFmts>
  <fonts count="21" x14ac:knownFonts="1">
    <font>
      <sz val="10"/>
      <name val="Arial"/>
    </font>
    <font>
      <b/>
      <sz val="10"/>
      <name val="Arial"/>
      <family val="2"/>
    </font>
    <font>
      <u val="double"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8"/>
      <color indexed="4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.5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0" fontId="4" fillId="0" borderId="0"/>
  </cellStyleXfs>
  <cellXfs count="23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66" fontId="1" fillId="2" borderId="1" xfId="0" applyNumberFormat="1" applyFont="1" applyFill="1" applyBorder="1" applyProtection="1">
      <protection locked="0"/>
    </xf>
    <xf numFmtId="4" fontId="11" fillId="2" borderId="2" xfId="0" applyNumberFormat="1" applyFont="1" applyFill="1" applyBorder="1" applyProtection="1">
      <protection locked="0"/>
    </xf>
    <xf numFmtId="4" fontId="13" fillId="3" borderId="2" xfId="0" applyNumberFormat="1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4" fontId="13" fillId="4" borderId="3" xfId="0" applyNumberFormat="1" applyFont="1" applyFill="1" applyBorder="1" applyAlignment="1" applyProtection="1">
      <alignment horizontal="center"/>
      <protection locked="0"/>
    </xf>
    <xf numFmtId="4" fontId="13" fillId="4" borderId="3" xfId="0" applyNumberFormat="1" applyFont="1" applyFill="1" applyBorder="1" applyProtection="1">
      <protection locked="0"/>
    </xf>
    <xf numFmtId="4" fontId="13" fillId="4" borderId="2" xfId="0" applyNumberFormat="1" applyFont="1" applyFill="1" applyBorder="1" applyAlignment="1" applyProtection="1">
      <alignment horizontal="center"/>
      <protection locked="0"/>
    </xf>
    <xf numFmtId="4" fontId="13" fillId="4" borderId="2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2" borderId="1" xfId="0" applyFont="1" applyFill="1" applyBorder="1" applyProtection="1">
      <protection locked="0"/>
    </xf>
    <xf numFmtId="165" fontId="2" fillId="0" borderId="0" xfId="0" applyNumberFormat="1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4" fontId="10" fillId="4" borderId="2" xfId="0" applyNumberFormat="1" applyFont="1" applyFill="1" applyBorder="1" applyAlignment="1" applyProtection="1"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20" fontId="9" fillId="4" borderId="2" xfId="0" applyNumberFormat="1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0" fontId="13" fillId="0" borderId="10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" fontId="9" fillId="0" borderId="2" xfId="0" applyNumberFormat="1" applyFont="1" applyBorder="1" applyProtection="1"/>
    <xf numFmtId="4" fontId="13" fillId="3" borderId="3" xfId="0" applyNumberFormat="1" applyFont="1" applyFill="1" applyBorder="1" applyProtection="1"/>
    <xf numFmtId="4" fontId="13" fillId="3" borderId="2" xfId="0" applyNumberFormat="1" applyFont="1" applyFill="1" applyBorder="1" applyProtection="1"/>
    <xf numFmtId="4" fontId="1" fillId="0" borderId="18" xfId="0" applyNumberFormat="1" applyFont="1" applyBorder="1" applyProtection="1"/>
    <xf numFmtId="0" fontId="1" fillId="0" borderId="23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0" fillId="0" borderId="23" xfId="0" applyFill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4" fontId="15" fillId="4" borderId="11" xfId="0" applyNumberFormat="1" applyFont="1" applyFill="1" applyBorder="1" applyAlignment="1" applyProtection="1">
      <alignment horizontal="center"/>
      <protection locked="0"/>
    </xf>
    <xf numFmtId="14" fontId="15" fillId="4" borderId="13" xfId="0" applyNumberFormat="1" applyFont="1" applyFill="1" applyBorder="1" applyAlignment="1" applyProtection="1">
      <alignment horizontal="center"/>
      <protection locked="0"/>
    </xf>
    <xf numFmtId="14" fontId="15" fillId="4" borderId="15" xfId="0" applyNumberFormat="1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protection locked="0"/>
    </xf>
    <xf numFmtId="20" fontId="0" fillId="4" borderId="2" xfId="0" applyNumberFormat="1" applyFill="1" applyBorder="1" applyAlignment="1" applyProtection="1">
      <protection locked="0"/>
    </xf>
    <xf numFmtId="20" fontId="4" fillId="4" borderId="3" xfId="0" applyNumberFormat="1" applyFont="1" applyFill="1" applyBorder="1" applyAlignment="1" applyProtection="1">
      <protection locked="0"/>
    </xf>
    <xf numFmtId="20" fontId="0" fillId="4" borderId="3" xfId="0" applyNumberFormat="1" applyFill="1" applyBorder="1" applyAlignment="1" applyProtection="1"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14" fontId="10" fillId="4" borderId="13" xfId="0" applyNumberFormat="1" applyFont="1" applyFill="1" applyBorder="1" applyAlignment="1" applyProtection="1">
      <protection locked="0"/>
    </xf>
    <xf numFmtId="0" fontId="9" fillId="0" borderId="14" xfId="0" applyFont="1" applyBorder="1" applyProtection="1"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4" borderId="21" xfId="0" applyFont="1" applyFill="1" applyBorder="1" applyAlignment="1" applyProtection="1">
      <alignment horizontal="center"/>
      <protection locked="0"/>
    </xf>
    <xf numFmtId="14" fontId="10" fillId="4" borderId="13" xfId="0" applyNumberFormat="1" applyFont="1" applyFill="1" applyBorder="1" applyAlignment="1" applyProtection="1">
      <alignment horizontal="center"/>
      <protection locked="0"/>
    </xf>
    <xf numFmtId="14" fontId="10" fillId="4" borderId="15" xfId="0" applyNumberFormat="1" applyFont="1" applyFill="1" applyBorder="1" applyAlignment="1" applyProtection="1">
      <alignment horizontal="center"/>
      <protection locked="0"/>
    </xf>
    <xf numFmtId="4" fontId="9" fillId="0" borderId="4" xfId="0" applyNumberFormat="1" applyFont="1" applyBorder="1" applyProtection="1"/>
    <xf numFmtId="0" fontId="11" fillId="4" borderId="4" xfId="0" applyFont="1" applyFill="1" applyBorder="1" applyAlignment="1" applyProtection="1">
      <alignment horizontal="center"/>
      <protection locked="0"/>
    </xf>
    <xf numFmtId="4" fontId="11" fillId="2" borderId="4" xfId="0" applyNumberFormat="1" applyFont="1" applyFill="1" applyBorder="1" applyProtection="1">
      <protection locked="0"/>
    </xf>
    <xf numFmtId="0" fontId="9" fillId="0" borderId="49" xfId="0" applyFont="1" applyBorder="1" applyProtection="1">
      <protection locked="0"/>
    </xf>
    <xf numFmtId="14" fontId="15" fillId="4" borderId="22" xfId="0" applyNumberFormat="1" applyFont="1" applyFill="1" applyBorder="1" applyAlignment="1" applyProtection="1">
      <alignment horizontal="center"/>
      <protection locked="0"/>
    </xf>
    <xf numFmtId="4" fontId="13" fillId="4" borderId="21" xfId="0" applyNumberFormat="1" applyFont="1" applyFill="1" applyBorder="1" applyProtection="1">
      <protection locked="0"/>
    </xf>
    <xf numFmtId="4" fontId="13" fillId="4" borderId="21" xfId="0" applyNumberFormat="1" applyFont="1" applyFill="1" applyBorder="1" applyAlignment="1" applyProtection="1">
      <alignment horizontal="center"/>
      <protection locked="0"/>
    </xf>
    <xf numFmtId="4" fontId="13" fillId="3" borderId="21" xfId="0" applyNumberFormat="1" applyFont="1" applyFill="1" applyBorder="1" applyProtection="1"/>
    <xf numFmtId="0" fontId="13" fillId="0" borderId="12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14" fontId="11" fillId="4" borderId="11" xfId="0" applyNumberFormat="1" applyFont="1" applyFill="1" applyBorder="1" applyAlignment="1" applyProtection="1">
      <alignment horizontal="center"/>
      <protection locked="0"/>
    </xf>
    <xf numFmtId="164" fontId="9" fillId="0" borderId="14" xfId="1" applyFont="1" applyBorder="1" applyProtection="1">
      <protection locked="0"/>
    </xf>
    <xf numFmtId="14" fontId="11" fillId="4" borderId="13" xfId="0" applyNumberFormat="1" applyFont="1" applyFill="1" applyBorder="1" applyAlignment="1" applyProtection="1">
      <alignment horizontal="center"/>
      <protection locked="0"/>
    </xf>
    <xf numFmtId="14" fontId="10" fillId="4" borderId="22" xfId="0" applyNumberFormat="1" applyFont="1" applyFill="1" applyBorder="1" applyAlignment="1" applyProtection="1">
      <alignment horizontal="center"/>
      <protection locked="0"/>
    </xf>
    <xf numFmtId="20" fontId="0" fillId="4" borderId="21" xfId="0" applyNumberFormat="1" applyFill="1" applyBorder="1" applyAlignment="1" applyProtection="1"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164" fontId="9" fillId="0" borderId="10" xfId="1" applyFont="1" applyBorder="1" applyProtection="1">
      <protection locked="0"/>
    </xf>
    <xf numFmtId="4" fontId="13" fillId="3" borderId="3" xfId="0" applyNumberFormat="1" applyFont="1" applyFill="1" applyBorder="1" applyProtection="1">
      <protection locked="0"/>
    </xf>
    <xf numFmtId="0" fontId="13" fillId="0" borderId="21" xfId="0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164" fontId="13" fillId="3" borderId="3" xfId="1" applyFont="1" applyFill="1" applyBorder="1" applyAlignment="1" applyProtection="1">
      <alignment horizontal="center"/>
      <protection locked="0"/>
    </xf>
    <xf numFmtId="164" fontId="12" fillId="0" borderId="12" xfId="1" applyFont="1" applyBorder="1" applyProtection="1">
      <protection locked="0"/>
    </xf>
    <xf numFmtId="164" fontId="13" fillId="3" borderId="2" xfId="1" applyFont="1" applyFill="1" applyBorder="1" applyAlignment="1" applyProtection="1">
      <alignment horizontal="center"/>
      <protection locked="0"/>
    </xf>
    <xf numFmtId="4" fontId="11" fillId="5" borderId="46" xfId="0" applyNumberFormat="1" applyFont="1" applyFill="1" applyBorder="1" applyProtection="1"/>
    <xf numFmtId="4" fontId="11" fillId="5" borderId="50" xfId="0" applyNumberFormat="1" applyFont="1" applyFill="1" applyBorder="1" applyProtection="1"/>
    <xf numFmtId="4" fontId="11" fillId="5" borderId="36" xfId="0" applyNumberFormat="1" applyFont="1" applyFill="1" applyBorder="1" applyProtection="1"/>
    <xf numFmtId="0" fontId="1" fillId="5" borderId="36" xfId="0" applyFont="1" applyFill="1" applyBorder="1" applyAlignment="1" applyProtection="1">
      <alignment horizontal="center"/>
    </xf>
    <xf numFmtId="0" fontId="1" fillId="0" borderId="0" xfId="0" applyFont="1" applyProtection="1"/>
    <xf numFmtId="0" fontId="11" fillId="0" borderId="0" xfId="0" applyFont="1" applyProtection="1"/>
    <xf numFmtId="0" fontId="0" fillId="0" borderId="0" xfId="0" applyFill="1" applyProtection="1">
      <protection locked="0"/>
    </xf>
    <xf numFmtId="165" fontId="0" fillId="0" borderId="0" xfId="0" applyNumberFormat="1" applyFill="1" applyProtection="1">
      <protection locked="0"/>
    </xf>
    <xf numFmtId="164" fontId="19" fillId="0" borderId="0" xfId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1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4" borderId="45" xfId="0" applyFont="1" applyFill="1" applyBorder="1" applyAlignment="1" applyProtection="1">
      <alignment horizontal="center"/>
      <protection locked="0"/>
    </xf>
    <xf numFmtId="14" fontId="12" fillId="4" borderId="11" xfId="0" applyNumberFormat="1" applyFont="1" applyFill="1" applyBorder="1" applyAlignment="1" applyProtection="1">
      <protection locked="0"/>
    </xf>
    <xf numFmtId="20" fontId="12" fillId="4" borderId="3" xfId="0" applyNumberFormat="1" applyFont="1" applyFill="1" applyBorder="1" applyProtection="1">
      <protection locked="0"/>
    </xf>
    <xf numFmtId="1" fontId="12" fillId="4" borderId="3" xfId="0" applyNumberFormat="1" applyFont="1" applyFill="1" applyBorder="1" applyAlignment="1" applyProtection="1">
      <alignment horizontal="center"/>
      <protection locked="0"/>
    </xf>
    <xf numFmtId="14" fontId="12" fillId="4" borderId="13" xfId="0" applyNumberFormat="1" applyFont="1" applyFill="1" applyBorder="1" applyAlignment="1" applyProtection="1">
      <protection locked="0"/>
    </xf>
    <xf numFmtId="20" fontId="12" fillId="4" borderId="2" xfId="0" applyNumberFormat="1" applyFont="1" applyFill="1" applyBorder="1" applyProtection="1"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4" fontId="11" fillId="5" borderId="39" xfId="0" applyNumberFormat="1" applyFont="1" applyFill="1" applyBorder="1" applyProtection="1"/>
    <xf numFmtId="0" fontId="13" fillId="0" borderId="0" xfId="0" applyFont="1" applyProtection="1"/>
    <xf numFmtId="0" fontId="11" fillId="5" borderId="17" xfId="0" applyFont="1" applyFill="1" applyBorder="1" applyAlignment="1" applyProtection="1">
      <alignment horizontal="right"/>
    </xf>
    <xf numFmtId="0" fontId="11" fillId="5" borderId="37" xfId="0" applyFont="1" applyFill="1" applyBorder="1" applyAlignment="1" applyProtection="1">
      <alignment horizontal="right"/>
    </xf>
    <xf numFmtId="0" fontId="11" fillId="5" borderId="40" xfId="0" applyFont="1" applyFill="1" applyBorder="1" applyAlignment="1" applyProtection="1">
      <alignment horizontal="right"/>
    </xf>
    <xf numFmtId="0" fontId="12" fillId="0" borderId="28" xfId="0" applyFont="1" applyBorder="1" applyAlignment="1" applyProtection="1">
      <alignment horizontal="right"/>
      <protection locked="0"/>
    </xf>
    <xf numFmtId="20" fontId="12" fillId="4" borderId="19" xfId="0" applyNumberFormat="1" applyFont="1" applyFill="1" applyBorder="1" applyAlignment="1" applyProtection="1">
      <alignment horizontal="center"/>
      <protection locked="0"/>
    </xf>
    <xf numFmtId="20" fontId="12" fillId="4" borderId="16" xfId="0" applyNumberFormat="1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1" fillId="5" borderId="52" xfId="0" applyFont="1" applyFill="1" applyBorder="1" applyAlignment="1" applyProtection="1">
      <alignment horizontal="right"/>
    </xf>
    <xf numFmtId="0" fontId="11" fillId="5" borderId="26" xfId="0" applyFont="1" applyFill="1" applyBorder="1" applyAlignment="1" applyProtection="1">
      <alignment horizontal="right"/>
    </xf>
    <xf numFmtId="0" fontId="11" fillId="5" borderId="25" xfId="0" applyFont="1" applyFill="1" applyBorder="1" applyAlignment="1" applyProtection="1">
      <alignment horizontal="right"/>
    </xf>
    <xf numFmtId="20" fontId="12" fillId="4" borderId="2" xfId="0" applyNumberFormat="1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4" borderId="38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3" fillId="4" borderId="24" xfId="0" applyFont="1" applyFill="1" applyBorder="1" applyAlignment="1" applyProtection="1">
      <alignment horizont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20" fontId="12" fillId="4" borderId="27" xfId="0" applyNumberFormat="1" applyFont="1" applyFill="1" applyBorder="1" applyAlignment="1" applyProtection="1">
      <alignment horizontal="center"/>
      <protection locked="0"/>
    </xf>
    <xf numFmtId="20" fontId="12" fillId="4" borderId="29" xfId="0" applyNumberFormat="1" applyFont="1" applyFill="1" applyBorder="1" applyAlignment="1" applyProtection="1">
      <alignment horizontal="center"/>
      <protection locked="0"/>
    </xf>
    <xf numFmtId="0" fontId="3" fillId="0" borderId="23" xfId="2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2" fillId="4" borderId="9" xfId="0" applyFont="1" applyFill="1" applyBorder="1" applyAlignment="1" applyProtection="1">
      <alignment horizontal="center" wrapText="1"/>
      <protection locked="0"/>
    </xf>
    <xf numFmtId="0" fontId="12" fillId="4" borderId="6" xfId="0" applyFont="1" applyFill="1" applyBorder="1" applyAlignment="1" applyProtection="1">
      <alignment horizontal="center" wrapText="1"/>
      <protection locked="0"/>
    </xf>
    <xf numFmtId="14" fontId="12" fillId="4" borderId="5" xfId="0" applyNumberFormat="1" applyFont="1" applyFill="1" applyBorder="1" applyAlignment="1" applyProtection="1">
      <alignment horizontal="center"/>
      <protection locked="0"/>
    </xf>
    <xf numFmtId="14" fontId="12" fillId="4" borderId="9" xfId="0" applyNumberFormat="1" applyFont="1" applyFill="1" applyBorder="1" applyAlignment="1" applyProtection="1">
      <alignment horizontal="center"/>
      <protection locked="0"/>
    </xf>
    <xf numFmtId="14" fontId="12" fillId="4" borderId="6" xfId="0" applyNumberFormat="1" applyFont="1" applyFill="1" applyBorder="1" applyAlignment="1" applyProtection="1">
      <alignment horizontal="center"/>
      <protection locked="0"/>
    </xf>
    <xf numFmtId="14" fontId="12" fillId="4" borderId="19" xfId="0" applyNumberFormat="1" applyFont="1" applyFill="1" applyBorder="1" applyAlignment="1" applyProtection="1">
      <alignment horizontal="center"/>
      <protection locked="0"/>
    </xf>
    <xf numFmtId="14" fontId="12" fillId="4" borderId="20" xfId="0" applyNumberFormat="1" applyFont="1" applyFill="1" applyBorder="1" applyAlignment="1" applyProtection="1">
      <alignment horizontal="center"/>
      <protection locked="0"/>
    </xf>
    <xf numFmtId="14" fontId="12" fillId="4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19" fillId="0" borderId="0" xfId="1" applyFont="1" applyFill="1" applyBorder="1" applyAlignment="1" applyProtection="1">
      <alignment horizontal="left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4" borderId="30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12" fillId="4" borderId="19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4" fontId="13" fillId="3" borderId="35" xfId="0" applyNumberFormat="1" applyFont="1" applyFill="1" applyBorder="1" applyAlignment="1" applyProtection="1">
      <alignment horizontal="center" wrapText="1"/>
      <protection locked="0"/>
    </xf>
    <xf numFmtId="4" fontId="13" fillId="3" borderId="36" xfId="0" applyNumberFormat="1" applyFont="1" applyFill="1" applyBorder="1" applyAlignment="1" applyProtection="1">
      <alignment horizont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4" fontId="10" fillId="4" borderId="5" xfId="0" applyNumberFormat="1" applyFont="1" applyFill="1" applyBorder="1" applyAlignment="1" applyProtection="1">
      <alignment horizontal="center"/>
      <protection locked="0"/>
    </xf>
    <xf numFmtId="14" fontId="10" fillId="4" borderId="9" xfId="0" applyNumberFormat="1" applyFont="1" applyFill="1" applyBorder="1" applyAlignment="1" applyProtection="1">
      <alignment horizontal="center"/>
      <protection locked="0"/>
    </xf>
    <xf numFmtId="14" fontId="10" fillId="4" borderId="6" xfId="0" applyNumberFormat="1" applyFont="1" applyFill="1" applyBorder="1" applyAlignment="1" applyProtection="1">
      <alignment horizontal="center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5" borderId="17" xfId="0" applyFont="1" applyFill="1" applyBorder="1" applyAlignment="1" applyProtection="1">
      <alignment horizontal="left"/>
      <protection locked="0"/>
    </xf>
    <xf numFmtId="0" fontId="11" fillId="5" borderId="37" xfId="0" applyFont="1" applyFill="1" applyBorder="1" applyAlignment="1" applyProtection="1">
      <alignment horizontal="left"/>
      <protection locked="0"/>
    </xf>
    <xf numFmtId="0" fontId="11" fillId="5" borderId="18" xfId="0" applyFont="1" applyFill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>
      <alignment horizontal="left"/>
      <protection locked="0"/>
    </xf>
    <xf numFmtId="0" fontId="10" fillId="5" borderId="37" xfId="0" applyFont="1" applyFill="1" applyBorder="1" applyAlignment="1" applyProtection="1">
      <alignment horizontal="left"/>
      <protection locked="0"/>
    </xf>
    <xf numFmtId="0" fontId="10" fillId="5" borderId="18" xfId="0" applyFont="1" applyFill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 applyProtection="1">
      <alignment horizontal="left"/>
      <protection locked="0"/>
    </xf>
    <xf numFmtId="0" fontId="10" fillId="5" borderId="28" xfId="0" applyFont="1" applyFill="1" applyBorder="1" applyAlignment="1" applyProtection="1">
      <alignment horizontal="left"/>
      <protection locked="0"/>
    </xf>
    <xf numFmtId="0" fontId="10" fillId="5" borderId="32" xfId="0" applyFont="1" applyFill="1" applyBorder="1" applyAlignment="1" applyProtection="1">
      <alignment horizontal="left"/>
      <protection locked="0"/>
    </xf>
    <xf numFmtId="0" fontId="9" fillId="4" borderId="41" xfId="0" applyFont="1" applyFill="1" applyBorder="1" applyAlignment="1" applyProtection="1">
      <alignment horizontal="left"/>
      <protection locked="0"/>
    </xf>
    <xf numFmtId="0" fontId="9" fillId="4" borderId="43" xfId="0" applyFont="1" applyFill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4" fontId="10" fillId="4" borderId="41" xfId="0" applyNumberFormat="1" applyFont="1" applyFill="1" applyBorder="1" applyAlignment="1" applyProtection="1">
      <alignment horizontal="center"/>
      <protection locked="0"/>
    </xf>
    <xf numFmtId="14" fontId="10" fillId="4" borderId="42" xfId="0" applyNumberFormat="1" applyFont="1" applyFill="1" applyBorder="1" applyAlignment="1" applyProtection="1">
      <alignment horizontal="center"/>
      <protection locked="0"/>
    </xf>
    <xf numFmtId="14" fontId="10" fillId="4" borderId="43" xfId="0" applyNumberFormat="1" applyFont="1" applyFill="1" applyBorder="1" applyAlignment="1" applyProtection="1">
      <alignment horizontal="center"/>
      <protection locked="0"/>
    </xf>
    <xf numFmtId="0" fontId="1" fillId="4" borderId="51" xfId="0" applyFont="1" applyFill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/>
    </xf>
    <xf numFmtId="0" fontId="11" fillId="5" borderId="33" xfId="0" applyFont="1" applyFill="1" applyBorder="1" applyAlignment="1" applyProtection="1">
      <alignment horizontal="right"/>
    </xf>
    <xf numFmtId="0" fontId="11" fillId="5" borderId="45" xfId="0" applyFont="1" applyFill="1" applyBorder="1" applyAlignment="1" applyProtection="1">
      <alignment horizontal="right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 wrapText="1"/>
      <protection locked="0"/>
    </xf>
    <xf numFmtId="0" fontId="12" fillId="4" borderId="26" xfId="0" applyFont="1" applyFill="1" applyBorder="1" applyAlignment="1" applyProtection="1">
      <alignment horizontal="center" wrapText="1"/>
      <protection locked="0"/>
    </xf>
    <xf numFmtId="0" fontId="12" fillId="4" borderId="25" xfId="0" applyFont="1" applyFill="1" applyBorder="1" applyAlignment="1" applyProtection="1">
      <alignment horizontal="center" wrapText="1"/>
      <protection locked="0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0033CC"/>
      <color rgb="FF33CC33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4</xdr:row>
      <xdr:rowOff>142875</xdr:rowOff>
    </xdr:from>
    <xdr:to>
      <xdr:col>7</xdr:col>
      <xdr:colOff>1908</xdr:colOff>
      <xdr:row>4</xdr:row>
      <xdr:rowOff>161924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V="1">
          <a:off x="66676" y="409575"/>
          <a:ext cx="3638549" cy="19049"/>
        </a:xfrm>
        <a:prstGeom prst="line">
          <a:avLst/>
        </a:prstGeom>
        <a:ln>
          <a:solidFill>
            <a:schemeClr val="tx2"/>
          </a:solidFill>
          <a:headEnd/>
          <a:tailEnd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/>
        <a:lstStyle/>
        <a:p>
          <a:endParaRPr lang="de-AT"/>
        </a:p>
      </xdr:txBody>
    </xdr:sp>
    <xdr:clientData/>
  </xdr:twoCellAnchor>
  <xdr:twoCellAnchor>
    <xdr:from>
      <xdr:col>0</xdr:col>
      <xdr:colOff>99060</xdr:colOff>
      <xdr:row>5</xdr:row>
      <xdr:rowOff>68580</xdr:rowOff>
    </xdr:from>
    <xdr:to>
      <xdr:col>7</xdr:col>
      <xdr:colOff>22860</xdr:colOff>
      <xdr:row>8</xdr:row>
      <xdr:rowOff>190500</xdr:rowOff>
    </xdr:to>
    <xdr:sp macro="" textlink="">
      <xdr:nvSpPr>
        <xdr:cNvPr id="1995" name="AutoShape 48"/>
        <xdr:cNvSpPr>
          <a:spLocks noChangeArrowheads="1"/>
        </xdr:cNvSpPr>
      </xdr:nvSpPr>
      <xdr:spPr bwMode="auto">
        <a:xfrm>
          <a:off x="99060" y="579120"/>
          <a:ext cx="4168140" cy="87630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167640</xdr:colOff>
      <xdr:row>5</xdr:row>
      <xdr:rowOff>83820</xdr:rowOff>
    </xdr:from>
    <xdr:to>
      <xdr:col>14</xdr:col>
      <xdr:colOff>419100</xdr:colOff>
      <xdr:row>9</xdr:row>
      <xdr:rowOff>7620</xdr:rowOff>
    </xdr:to>
    <xdr:sp macro="" textlink="">
      <xdr:nvSpPr>
        <xdr:cNvPr id="1996" name="AutoShape 49"/>
        <xdr:cNvSpPr>
          <a:spLocks noChangeArrowheads="1"/>
        </xdr:cNvSpPr>
      </xdr:nvSpPr>
      <xdr:spPr bwMode="auto">
        <a:xfrm>
          <a:off x="5890260" y="594360"/>
          <a:ext cx="3177540" cy="876300"/>
        </a:xfrm>
        <a:prstGeom prst="flowChartAlternateProcess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304800</xdr:colOff>
      <xdr:row>6</xdr:row>
      <xdr:rowOff>53341</xdr:rowOff>
    </xdr:to>
    <xdr:sp macro="" textlink="">
      <xdr:nvSpPr>
        <xdr:cNvPr id="1026" name="AutoShape 2" descr="https://area-bollenberger.at/wp-content/themes/bollenberger/img/logo/area-bollenberger-logo.svg"/>
        <xdr:cNvSpPr>
          <a:spLocks noChangeAspect="1" noChangeArrowheads="1"/>
        </xdr:cNvSpPr>
      </xdr:nvSpPr>
      <xdr:spPr bwMode="auto">
        <a:xfrm>
          <a:off x="11780520" y="5105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268941</xdr:colOff>
      <xdr:row>1</xdr:row>
      <xdr:rowOff>123265</xdr:rowOff>
    </xdr:from>
    <xdr:to>
      <xdr:col>14</xdr:col>
      <xdr:colOff>403411</xdr:colOff>
      <xdr:row>4</xdr:row>
      <xdr:rowOff>132549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4323" y="190500"/>
          <a:ext cx="1512794" cy="535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view="pageBreakPreview" zoomScale="85" zoomScaleNormal="85" zoomScaleSheetLayoutView="85" workbookViewId="0">
      <selection activeCell="E2" sqref="E2"/>
    </sheetView>
  </sheetViews>
  <sheetFormatPr baseColWidth="10" defaultColWidth="11.5703125" defaultRowHeight="15.95" customHeight="1" outlineLevelRow="1" x14ac:dyDescent="0.2"/>
  <cols>
    <col min="1" max="1" width="10.5703125" style="13" customWidth="1"/>
    <col min="2" max="2" width="6.7109375" style="13" customWidth="1"/>
    <col min="3" max="3" width="6.28515625" style="13" customWidth="1"/>
    <col min="4" max="4" width="10.42578125" style="13" bestFit="1" customWidth="1"/>
    <col min="5" max="6" width="7.85546875" style="13" bestFit="1" customWidth="1"/>
    <col min="7" max="7" width="4.85546875" style="14" bestFit="1" customWidth="1"/>
    <col min="8" max="8" width="18.5703125" style="13" customWidth="1"/>
    <col min="9" max="9" width="4.7109375" style="13" customWidth="1"/>
    <col min="10" max="10" width="10" style="13" customWidth="1"/>
    <col min="11" max="11" width="10.28515625" style="13" customWidth="1"/>
    <col min="12" max="12" width="9.7109375" style="13" bestFit="1" customWidth="1"/>
    <col min="13" max="13" width="9.28515625" style="13" customWidth="1"/>
    <col min="14" max="14" width="11.42578125" style="13" customWidth="1"/>
    <col min="15" max="15" width="9.7109375" style="13" customWidth="1"/>
    <col min="16" max="16384" width="11.5703125" style="13"/>
  </cols>
  <sheetData>
    <row r="1" spans="1:19" ht="5.25" customHeight="1" x14ac:dyDescent="0.2"/>
    <row r="2" spans="1:19" ht="15.95" customHeight="1" x14ac:dyDescent="0.3">
      <c r="A2" s="148" t="s">
        <v>67</v>
      </c>
      <c r="B2" s="148"/>
      <c r="C2" s="148"/>
      <c r="D2" s="2" t="s">
        <v>91</v>
      </c>
      <c r="E2" s="2"/>
      <c r="F2" s="2"/>
      <c r="G2" s="2"/>
      <c r="H2" s="15"/>
      <c r="I2" s="15"/>
      <c r="J2" s="15"/>
      <c r="K2" s="15"/>
      <c r="L2" s="15"/>
      <c r="M2"/>
    </row>
    <row r="3" spans="1:19" ht="10.15" customHeight="1" x14ac:dyDescent="0.2">
      <c r="A3" s="55"/>
      <c r="B3" s="55"/>
      <c r="C3" s="55"/>
      <c r="G3" s="13"/>
    </row>
    <row r="4" spans="1:19" ht="15.95" customHeight="1" x14ac:dyDescent="0.3">
      <c r="A4" s="167" t="s">
        <v>30</v>
      </c>
      <c r="B4" s="167"/>
      <c r="C4" s="167"/>
      <c r="D4" s="2" t="s">
        <v>14</v>
      </c>
      <c r="E4" s="2"/>
      <c r="F4" s="2"/>
      <c r="G4" s="2"/>
      <c r="H4" s="15"/>
      <c r="I4" s="15"/>
      <c r="J4" s="15"/>
      <c r="K4" s="15"/>
      <c r="L4" s="15"/>
      <c r="M4"/>
    </row>
    <row r="5" spans="1:19" ht="20.25" customHeight="1" x14ac:dyDescent="0.35">
      <c r="G5" s="16"/>
      <c r="H5" s="17" t="s">
        <v>68</v>
      </c>
      <c r="J5" s="17"/>
      <c r="K5" s="18"/>
      <c r="M5" s="19"/>
    </row>
    <row r="6" spans="1:19" ht="20.25" customHeight="1" x14ac:dyDescent="0.2">
      <c r="B6" s="20"/>
      <c r="C6" s="20"/>
      <c r="D6" s="20"/>
      <c r="E6" s="20"/>
      <c r="F6" s="20"/>
      <c r="G6" s="20"/>
      <c r="H6" s="21"/>
      <c r="I6" s="20"/>
      <c r="Q6"/>
      <c r="S6"/>
    </row>
    <row r="7" spans="1:19" ht="20.25" customHeight="1" x14ac:dyDescent="0.2">
      <c r="A7" s="178" t="s">
        <v>31</v>
      </c>
      <c r="B7" s="178"/>
      <c r="C7" s="3" t="s">
        <v>6</v>
      </c>
      <c r="D7" s="22"/>
      <c r="E7" s="23"/>
      <c r="F7" s="23"/>
      <c r="J7" s="167" t="s">
        <v>32</v>
      </c>
      <c r="K7" s="167"/>
      <c r="L7" s="55" t="s">
        <v>33</v>
      </c>
      <c r="M7" s="5"/>
      <c r="N7" s="4"/>
      <c r="O7" s="24" t="s">
        <v>0</v>
      </c>
    </row>
    <row r="8" spans="1:19" ht="20.25" customHeight="1" x14ac:dyDescent="0.2">
      <c r="A8" s="178"/>
      <c r="B8" s="178"/>
      <c r="C8" s="47"/>
      <c r="D8" s="48"/>
      <c r="E8" s="49"/>
      <c r="F8" s="49"/>
      <c r="L8" s="55" t="s">
        <v>34</v>
      </c>
      <c r="M8" s="5"/>
      <c r="N8" s="4"/>
      <c r="O8" s="24" t="s">
        <v>0</v>
      </c>
    </row>
    <row r="9" spans="1:19" ht="15.95" customHeight="1" x14ac:dyDescent="0.2">
      <c r="B9" s="20"/>
      <c r="C9" s="20"/>
      <c r="D9" s="20"/>
      <c r="E9" s="20"/>
      <c r="F9" s="20"/>
      <c r="G9" s="20"/>
      <c r="H9" s="21"/>
      <c r="I9" s="20"/>
    </row>
    <row r="10" spans="1:19" ht="9" customHeight="1" thickBot="1" x14ac:dyDescent="0.25">
      <c r="O10" s="20"/>
    </row>
    <row r="11" spans="1:19" s="27" customFormat="1" ht="13.5" customHeight="1" outlineLevel="1" thickBot="1" x14ac:dyDescent="0.25">
      <c r="A11" s="184" t="s">
        <v>39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</row>
    <row r="12" spans="1:19" s="27" customFormat="1" ht="13.5" customHeight="1" outlineLevel="1" x14ac:dyDescent="0.2">
      <c r="A12" s="204" t="s">
        <v>40</v>
      </c>
      <c r="B12" s="205"/>
      <c r="C12" s="206"/>
      <c r="D12" s="227" t="s">
        <v>41</v>
      </c>
      <c r="E12" s="205"/>
      <c r="F12" s="206"/>
      <c r="G12" s="194" t="s">
        <v>45</v>
      </c>
      <c r="H12" s="195"/>
      <c r="I12" s="196"/>
      <c r="J12" s="67" t="s">
        <v>46</v>
      </c>
      <c r="K12" s="221" t="s">
        <v>48</v>
      </c>
      <c r="L12" s="222"/>
      <c r="M12" s="221" t="s">
        <v>53</v>
      </c>
      <c r="N12" s="222"/>
      <c r="O12" s="201" t="s">
        <v>2</v>
      </c>
    </row>
    <row r="13" spans="1:19" s="92" customFormat="1" ht="13.5" customHeight="1" outlineLevel="1" x14ac:dyDescent="0.2">
      <c r="A13" s="64" t="s">
        <v>3</v>
      </c>
      <c r="B13" s="28" t="s">
        <v>42</v>
      </c>
      <c r="C13" s="28" t="s">
        <v>43</v>
      </c>
      <c r="D13" s="28" t="s">
        <v>3</v>
      </c>
      <c r="E13" s="28" t="s">
        <v>42</v>
      </c>
      <c r="F13" s="28" t="s">
        <v>44</v>
      </c>
      <c r="G13" s="197"/>
      <c r="H13" s="198"/>
      <c r="I13" s="199"/>
      <c r="J13" s="28" t="s">
        <v>47</v>
      </c>
      <c r="K13" s="28" t="s">
        <v>1</v>
      </c>
      <c r="L13" s="28" t="s">
        <v>47</v>
      </c>
      <c r="M13" s="28" t="s">
        <v>49</v>
      </c>
      <c r="N13" s="28" t="s">
        <v>50</v>
      </c>
      <c r="O13" s="203"/>
    </row>
    <row r="14" spans="1:19" s="27" customFormat="1" ht="13.5" customHeight="1" outlineLevel="1" x14ac:dyDescent="0.2">
      <c r="A14" s="65"/>
      <c r="B14" s="31"/>
      <c r="C14" s="32"/>
      <c r="D14" s="30"/>
      <c r="E14" s="31"/>
      <c r="F14" s="32"/>
      <c r="G14" s="33"/>
      <c r="H14" s="34"/>
      <c r="I14" s="35"/>
      <c r="J14" s="43">
        <f>SUM(M14+N14-L14)</f>
        <v>0</v>
      </c>
      <c r="K14" s="8"/>
      <c r="L14" s="43">
        <f>IF(K14=0,N14*0,+IF(K14&lt;11,N14/110*10,+IF(K14&gt;11,N14/120*20)))</f>
        <v>0</v>
      </c>
      <c r="M14" s="6"/>
      <c r="N14" s="6"/>
      <c r="O14" s="66"/>
    </row>
    <row r="15" spans="1:19" s="27" customFormat="1" ht="13.5" customHeight="1" outlineLevel="1" x14ac:dyDescent="0.2">
      <c r="A15" s="65"/>
      <c r="B15" s="31"/>
      <c r="C15" s="32"/>
      <c r="D15" s="30"/>
      <c r="E15" s="31"/>
      <c r="F15" s="32"/>
      <c r="G15" s="33"/>
      <c r="H15" s="34"/>
      <c r="I15" s="35"/>
      <c r="J15" s="43">
        <f>SUM(M15+N15-L15)</f>
        <v>0</v>
      </c>
      <c r="K15" s="8"/>
      <c r="L15" s="43">
        <f>IF(K15=0,N15*0,+IF(K15&lt;11,N15/110*10,+IF(K15&gt;11,N15/120*20)))</f>
        <v>0</v>
      </c>
      <c r="M15" s="6"/>
      <c r="N15" s="6"/>
      <c r="O15" s="66"/>
    </row>
    <row r="16" spans="1:19" s="27" customFormat="1" ht="13.5" customHeight="1" outlineLevel="1" x14ac:dyDescent="0.2">
      <c r="A16" s="65"/>
      <c r="B16" s="31"/>
      <c r="C16" s="32"/>
      <c r="D16" s="30"/>
      <c r="E16" s="31"/>
      <c r="F16" s="32"/>
      <c r="G16" s="33"/>
      <c r="H16" s="34"/>
      <c r="I16" s="35"/>
      <c r="J16" s="43">
        <f>SUM(M16+N16-L16)</f>
        <v>0</v>
      </c>
      <c r="K16" s="8"/>
      <c r="L16" s="43">
        <f>IF(K16=0,N16*0,+IF(K16&lt;11,N16/110*10,+IF(K16&gt;11,N16/120*20)))</f>
        <v>0</v>
      </c>
      <c r="M16" s="6"/>
      <c r="N16" s="6"/>
      <c r="O16" s="66"/>
    </row>
    <row r="17" spans="1:15" s="101" customFormat="1" ht="13.5" customHeight="1" outlineLevel="1" thickBot="1" x14ac:dyDescent="0.25">
      <c r="A17" s="126" t="s">
        <v>4</v>
      </c>
      <c r="B17" s="127"/>
      <c r="C17" s="127"/>
      <c r="D17" s="127"/>
      <c r="E17" s="127"/>
      <c r="F17" s="127"/>
      <c r="G17" s="127"/>
      <c r="H17" s="127"/>
      <c r="I17" s="128"/>
      <c r="J17" s="98">
        <f>SUM(J14:J16)</f>
        <v>0</v>
      </c>
      <c r="K17" s="98"/>
      <c r="L17" s="98">
        <f>SUM(L14:L16)</f>
        <v>0</v>
      </c>
      <c r="M17" s="98">
        <f>SUM(M14:M16)</f>
        <v>0</v>
      </c>
      <c r="N17" s="98">
        <f>SUM(N14:N16)</f>
        <v>0</v>
      </c>
      <c r="O17" s="96">
        <f>SUM(M17:N17)</f>
        <v>0</v>
      </c>
    </row>
    <row r="18" spans="1:15" ht="13.5" customHeight="1" thickBot="1" x14ac:dyDescent="0.25">
      <c r="O18" s="20"/>
    </row>
    <row r="19" spans="1:15" s="27" customFormat="1" ht="13.5" customHeight="1" outlineLevel="1" thickBot="1" x14ac:dyDescent="0.25">
      <c r="A19" s="179" t="s">
        <v>51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</row>
    <row r="20" spans="1:15" s="27" customFormat="1" ht="15.95" customHeight="1" outlineLevel="1" x14ac:dyDescent="0.2">
      <c r="A20" s="150" t="s">
        <v>3</v>
      </c>
      <c r="B20" s="169" t="s">
        <v>52</v>
      </c>
      <c r="C20" s="170"/>
      <c r="D20" s="150" t="s">
        <v>45</v>
      </c>
      <c r="E20" s="182"/>
      <c r="F20" s="182"/>
      <c r="G20" s="182"/>
      <c r="H20" s="182"/>
      <c r="I20" s="151"/>
      <c r="J20" s="67" t="s">
        <v>46</v>
      </c>
      <c r="K20" s="221" t="s">
        <v>48</v>
      </c>
      <c r="L20" s="222"/>
      <c r="M20" s="221" t="s">
        <v>53</v>
      </c>
      <c r="N20" s="222"/>
      <c r="O20" s="201" t="s">
        <v>2</v>
      </c>
    </row>
    <row r="21" spans="1:15" s="27" customFormat="1" ht="13.5" customHeight="1" outlineLevel="1" thickBot="1" x14ac:dyDescent="0.25">
      <c r="A21" s="168" t="s">
        <v>3</v>
      </c>
      <c r="B21" s="171"/>
      <c r="C21" s="172"/>
      <c r="D21" s="152"/>
      <c r="E21" s="183"/>
      <c r="F21" s="183"/>
      <c r="G21" s="183"/>
      <c r="H21" s="183"/>
      <c r="I21" s="153"/>
      <c r="J21" s="28" t="s">
        <v>47</v>
      </c>
      <c r="K21" s="28" t="s">
        <v>1</v>
      </c>
      <c r="L21" s="28" t="s">
        <v>47</v>
      </c>
      <c r="M21" s="28" t="s">
        <v>49</v>
      </c>
      <c r="N21" s="28" t="s">
        <v>50</v>
      </c>
      <c r="O21" s="203"/>
    </row>
    <row r="22" spans="1:15" s="27" customFormat="1" ht="13.5" customHeight="1" outlineLevel="1" x14ac:dyDescent="0.2">
      <c r="A22" s="69">
        <v>43885</v>
      </c>
      <c r="B22" s="176" t="s">
        <v>9</v>
      </c>
      <c r="C22" s="177"/>
      <c r="D22" s="173" t="s">
        <v>16</v>
      </c>
      <c r="E22" s="174"/>
      <c r="F22" s="174"/>
      <c r="G22" s="174"/>
      <c r="H22" s="174"/>
      <c r="I22" s="175"/>
      <c r="J22" s="43">
        <f t="shared" ref="J22:J25" si="0">SUM(M22+N22-L22)</f>
        <v>7.2499999999999991</v>
      </c>
      <c r="K22" s="8">
        <v>20</v>
      </c>
      <c r="L22" s="43">
        <f t="shared" ref="L22:L37" si="1">IF(K22=0,N22*0,+IF(K22&lt;11,N22/110*10,+IF(K22&gt;11,N22/120*20)))</f>
        <v>1.45</v>
      </c>
      <c r="M22" s="6"/>
      <c r="N22" s="6">
        <v>8.6999999999999993</v>
      </c>
      <c r="O22" s="66"/>
    </row>
    <row r="23" spans="1:15" s="27" customFormat="1" ht="13.5" customHeight="1" outlineLevel="1" x14ac:dyDescent="0.2">
      <c r="A23" s="69">
        <v>43880</v>
      </c>
      <c r="B23" s="176" t="s">
        <v>7</v>
      </c>
      <c r="C23" s="177"/>
      <c r="D23" s="173" t="s">
        <v>15</v>
      </c>
      <c r="E23" s="174"/>
      <c r="F23" s="174"/>
      <c r="G23" s="174"/>
      <c r="H23" s="174"/>
      <c r="I23" s="175"/>
      <c r="J23" s="43">
        <f t="shared" si="0"/>
        <v>31.81818181818182</v>
      </c>
      <c r="K23" s="8">
        <v>10</v>
      </c>
      <c r="L23" s="43">
        <f t="shared" si="1"/>
        <v>3.1818181818181817</v>
      </c>
      <c r="M23" s="6"/>
      <c r="N23" s="6">
        <v>35</v>
      </c>
      <c r="O23" s="66"/>
    </row>
    <row r="24" spans="1:15" s="27" customFormat="1" ht="13.5" customHeight="1" outlineLevel="1" x14ac:dyDescent="0.2">
      <c r="A24" s="69">
        <v>43941</v>
      </c>
      <c r="B24" s="176" t="s">
        <v>7</v>
      </c>
      <c r="C24" s="177"/>
      <c r="D24" s="173" t="s">
        <v>15</v>
      </c>
      <c r="E24" s="174"/>
      <c r="F24" s="174"/>
      <c r="G24" s="174"/>
      <c r="H24" s="174"/>
      <c r="I24" s="175"/>
      <c r="J24" s="43">
        <f t="shared" si="0"/>
        <v>31.81818181818182</v>
      </c>
      <c r="K24" s="8">
        <v>10</v>
      </c>
      <c r="L24" s="43">
        <f t="shared" si="1"/>
        <v>3.1818181818181817</v>
      </c>
      <c r="M24" s="6"/>
      <c r="N24" s="6">
        <v>35</v>
      </c>
      <c r="O24" s="66"/>
    </row>
    <row r="25" spans="1:15" s="27" customFormat="1" ht="13.5" customHeight="1" outlineLevel="1" x14ac:dyDescent="0.2">
      <c r="A25" s="69">
        <v>43941</v>
      </c>
      <c r="B25" s="176" t="s">
        <v>8</v>
      </c>
      <c r="C25" s="177"/>
      <c r="D25" s="173" t="s">
        <v>15</v>
      </c>
      <c r="E25" s="174"/>
      <c r="F25" s="174"/>
      <c r="G25" s="174"/>
      <c r="H25" s="174"/>
      <c r="I25" s="175"/>
      <c r="J25" s="43">
        <f t="shared" si="0"/>
        <v>146</v>
      </c>
      <c r="K25" s="8"/>
      <c r="L25" s="43">
        <f t="shared" si="1"/>
        <v>0</v>
      </c>
      <c r="M25" s="6">
        <v>146</v>
      </c>
      <c r="N25" s="6"/>
      <c r="O25" s="66"/>
    </row>
    <row r="26" spans="1:15" s="27" customFormat="1" ht="13.5" customHeight="1" outlineLevel="1" x14ac:dyDescent="0.2">
      <c r="A26" s="69">
        <v>43966</v>
      </c>
      <c r="B26" s="176" t="s">
        <v>7</v>
      </c>
      <c r="C26" s="177"/>
      <c r="D26" s="173" t="s">
        <v>17</v>
      </c>
      <c r="E26" s="174"/>
      <c r="F26" s="174"/>
      <c r="G26" s="174"/>
      <c r="H26" s="174"/>
      <c r="I26" s="175"/>
      <c r="J26" s="43">
        <f t="shared" ref="J26:J29" si="2">SUM(M26+N26-L26)</f>
        <v>31.81818181818182</v>
      </c>
      <c r="K26" s="8">
        <v>10</v>
      </c>
      <c r="L26" s="43">
        <f t="shared" si="1"/>
        <v>3.1818181818181817</v>
      </c>
      <c r="M26" s="6"/>
      <c r="N26" s="6">
        <v>35</v>
      </c>
      <c r="O26" s="66"/>
    </row>
    <row r="27" spans="1:15" s="27" customFormat="1" ht="13.5" customHeight="1" outlineLevel="1" x14ac:dyDescent="0.2">
      <c r="A27" s="69">
        <v>43966</v>
      </c>
      <c r="B27" s="176" t="s">
        <v>12</v>
      </c>
      <c r="C27" s="177"/>
      <c r="D27" s="173" t="s">
        <v>13</v>
      </c>
      <c r="E27" s="174"/>
      <c r="F27" s="174"/>
      <c r="G27" s="174"/>
      <c r="H27" s="174"/>
      <c r="I27" s="175"/>
      <c r="J27" s="43">
        <f t="shared" si="2"/>
        <v>1.3</v>
      </c>
      <c r="K27" s="8"/>
      <c r="L27" s="43">
        <f t="shared" si="1"/>
        <v>0</v>
      </c>
      <c r="M27" s="6">
        <v>1.3</v>
      </c>
      <c r="N27" s="6"/>
      <c r="O27" s="66"/>
    </row>
    <row r="28" spans="1:15" s="27" customFormat="1" ht="13.5" customHeight="1" outlineLevel="1" x14ac:dyDescent="0.2">
      <c r="A28" s="69">
        <v>43968</v>
      </c>
      <c r="B28" s="176" t="s">
        <v>12</v>
      </c>
      <c r="C28" s="177"/>
      <c r="D28" s="173" t="s">
        <v>13</v>
      </c>
      <c r="E28" s="174"/>
      <c r="F28" s="174"/>
      <c r="G28" s="174"/>
      <c r="H28" s="174"/>
      <c r="I28" s="175"/>
      <c r="J28" s="43">
        <f t="shared" si="2"/>
        <v>1.3</v>
      </c>
      <c r="K28" s="8"/>
      <c r="L28" s="43">
        <f t="shared" si="1"/>
        <v>0</v>
      </c>
      <c r="M28" s="6">
        <v>1.3</v>
      </c>
      <c r="N28" s="6"/>
      <c r="O28" s="66"/>
    </row>
    <row r="29" spans="1:15" s="27" customFormat="1" ht="13.5" customHeight="1" outlineLevel="1" x14ac:dyDescent="0.2">
      <c r="A29" s="69">
        <v>43969</v>
      </c>
      <c r="B29" s="176" t="s">
        <v>7</v>
      </c>
      <c r="C29" s="177"/>
      <c r="D29" s="173" t="s">
        <v>18</v>
      </c>
      <c r="E29" s="174"/>
      <c r="F29" s="174"/>
      <c r="G29" s="174"/>
      <c r="H29" s="174"/>
      <c r="I29" s="175"/>
      <c r="J29" s="43">
        <f t="shared" si="2"/>
        <v>31.81818181818182</v>
      </c>
      <c r="K29" s="8">
        <v>10</v>
      </c>
      <c r="L29" s="43">
        <f t="shared" si="1"/>
        <v>3.1818181818181817</v>
      </c>
      <c r="M29" s="6"/>
      <c r="N29" s="6">
        <v>35</v>
      </c>
      <c r="O29" s="66"/>
    </row>
    <row r="30" spans="1:15" s="27" customFormat="1" ht="13.5" customHeight="1" outlineLevel="1" x14ac:dyDescent="0.2">
      <c r="A30" s="69">
        <v>43970</v>
      </c>
      <c r="B30" s="176" t="s">
        <v>8</v>
      </c>
      <c r="C30" s="177"/>
      <c r="D30" s="173" t="s">
        <v>19</v>
      </c>
      <c r="E30" s="174"/>
      <c r="F30" s="174"/>
      <c r="G30" s="174"/>
      <c r="H30" s="174"/>
      <c r="I30" s="175"/>
      <c r="J30" s="43">
        <f t="shared" ref="J30" si="3">SUM(M30+N30-L30)</f>
        <v>294</v>
      </c>
      <c r="K30" s="8"/>
      <c r="L30" s="43">
        <f t="shared" si="1"/>
        <v>0</v>
      </c>
      <c r="M30" s="6">
        <v>294</v>
      </c>
      <c r="N30" s="6"/>
      <c r="O30" s="66"/>
    </row>
    <row r="31" spans="1:15" s="27" customFormat="1" ht="13.5" customHeight="1" outlineLevel="1" x14ac:dyDescent="0.2">
      <c r="A31" s="69"/>
      <c r="B31" s="176"/>
      <c r="C31" s="177"/>
      <c r="D31" s="173"/>
      <c r="E31" s="174"/>
      <c r="F31" s="174"/>
      <c r="G31" s="174"/>
      <c r="H31" s="174"/>
      <c r="I31" s="175"/>
      <c r="J31" s="43">
        <f t="shared" ref="J31:J33" si="4">SUM(M31+N31-L31)</f>
        <v>0</v>
      </c>
      <c r="K31" s="8"/>
      <c r="L31" s="43">
        <f t="shared" si="1"/>
        <v>0</v>
      </c>
      <c r="M31" s="6"/>
      <c r="N31" s="6"/>
      <c r="O31" s="66"/>
    </row>
    <row r="32" spans="1:15" s="27" customFormat="1" ht="13.5" customHeight="1" outlineLevel="1" x14ac:dyDescent="0.2">
      <c r="A32" s="69"/>
      <c r="B32" s="176"/>
      <c r="C32" s="177"/>
      <c r="D32" s="173"/>
      <c r="E32" s="174"/>
      <c r="F32" s="174"/>
      <c r="G32" s="174"/>
      <c r="H32" s="174"/>
      <c r="I32" s="175"/>
      <c r="J32" s="43">
        <f t="shared" si="4"/>
        <v>0</v>
      </c>
      <c r="K32" s="8"/>
      <c r="L32" s="43">
        <f t="shared" si="1"/>
        <v>0</v>
      </c>
      <c r="M32" s="6"/>
      <c r="N32" s="6"/>
      <c r="O32" s="66"/>
    </row>
    <row r="33" spans="1:15" s="27" customFormat="1" ht="13.5" customHeight="1" outlineLevel="1" x14ac:dyDescent="0.2">
      <c r="A33" s="69"/>
      <c r="B33" s="176"/>
      <c r="C33" s="177"/>
      <c r="D33" s="173"/>
      <c r="E33" s="174"/>
      <c r="F33" s="174"/>
      <c r="G33" s="174"/>
      <c r="H33" s="174"/>
      <c r="I33" s="175"/>
      <c r="J33" s="43">
        <f t="shared" si="4"/>
        <v>0</v>
      </c>
      <c r="K33" s="8"/>
      <c r="L33" s="43">
        <f t="shared" si="1"/>
        <v>0</v>
      </c>
      <c r="M33" s="6"/>
      <c r="N33" s="6"/>
      <c r="O33" s="66"/>
    </row>
    <row r="34" spans="1:15" s="27" customFormat="1" ht="13.5" customHeight="1" outlineLevel="1" x14ac:dyDescent="0.2">
      <c r="A34" s="69"/>
      <c r="B34" s="176"/>
      <c r="C34" s="177"/>
      <c r="D34" s="173"/>
      <c r="E34" s="174"/>
      <c r="F34" s="174"/>
      <c r="G34" s="174"/>
      <c r="H34" s="174"/>
      <c r="I34" s="175"/>
      <c r="J34" s="43">
        <f t="shared" ref="J34:J36" si="5">SUM(M34+N34-L34)</f>
        <v>0</v>
      </c>
      <c r="K34" s="8"/>
      <c r="L34" s="43">
        <f t="shared" si="1"/>
        <v>0</v>
      </c>
      <c r="M34" s="6"/>
      <c r="N34" s="6"/>
      <c r="O34" s="66"/>
    </row>
    <row r="35" spans="1:15" s="27" customFormat="1" ht="13.5" customHeight="1" outlineLevel="1" x14ac:dyDescent="0.2">
      <c r="A35" s="69"/>
      <c r="B35" s="176"/>
      <c r="C35" s="177"/>
      <c r="D35" s="173"/>
      <c r="E35" s="174"/>
      <c r="F35" s="174"/>
      <c r="G35" s="174"/>
      <c r="H35" s="174"/>
      <c r="I35" s="175"/>
      <c r="J35" s="43">
        <f t="shared" si="5"/>
        <v>0</v>
      </c>
      <c r="K35" s="8"/>
      <c r="L35" s="43">
        <f t="shared" si="1"/>
        <v>0</v>
      </c>
      <c r="M35" s="6"/>
      <c r="N35" s="6"/>
      <c r="O35" s="66"/>
    </row>
    <row r="36" spans="1:15" s="27" customFormat="1" ht="13.5" customHeight="1" outlineLevel="1" x14ac:dyDescent="0.2">
      <c r="A36" s="69"/>
      <c r="B36" s="176"/>
      <c r="C36" s="177"/>
      <c r="D36" s="173"/>
      <c r="E36" s="174"/>
      <c r="F36" s="174"/>
      <c r="G36" s="174"/>
      <c r="H36" s="174"/>
      <c r="I36" s="175"/>
      <c r="J36" s="43">
        <f t="shared" si="5"/>
        <v>0</v>
      </c>
      <c r="K36" s="8"/>
      <c r="L36" s="43">
        <f t="shared" si="1"/>
        <v>0</v>
      </c>
      <c r="M36" s="6"/>
      <c r="N36" s="6"/>
      <c r="O36" s="66"/>
    </row>
    <row r="37" spans="1:15" s="27" customFormat="1" ht="13.5" customHeight="1" outlineLevel="1" thickBot="1" x14ac:dyDescent="0.25">
      <c r="A37" s="70"/>
      <c r="B37" s="192"/>
      <c r="C37" s="193"/>
      <c r="D37" s="213"/>
      <c r="E37" s="214"/>
      <c r="F37" s="214"/>
      <c r="G37" s="214"/>
      <c r="H37" s="214"/>
      <c r="I37" s="215"/>
      <c r="J37" s="71">
        <f>SUM(M37+N37-L37)</f>
        <v>0</v>
      </c>
      <c r="K37" s="72"/>
      <c r="L37" s="71">
        <f t="shared" si="1"/>
        <v>0</v>
      </c>
      <c r="M37" s="73"/>
      <c r="N37" s="73"/>
      <c r="O37" s="74"/>
    </row>
    <row r="38" spans="1:15" s="101" customFormat="1" ht="13.5" customHeight="1" outlineLevel="1" thickBot="1" x14ac:dyDescent="0.25">
      <c r="A38" s="118" t="s">
        <v>4</v>
      </c>
      <c r="B38" s="119"/>
      <c r="C38" s="119"/>
      <c r="D38" s="119"/>
      <c r="E38" s="119"/>
      <c r="F38" s="119"/>
      <c r="G38" s="119"/>
      <c r="H38" s="119"/>
      <c r="I38" s="120"/>
      <c r="J38" s="116">
        <f>SUM(J22:J37)</f>
        <v>577.12272727272727</v>
      </c>
      <c r="K38" s="116"/>
      <c r="L38" s="116">
        <f>SUM(L22:L37)</f>
        <v>14.177272727272728</v>
      </c>
      <c r="M38" s="116">
        <f>SUM(M22:M37)</f>
        <v>442.6</v>
      </c>
      <c r="N38" s="116">
        <f>SUM(N22:N37)</f>
        <v>148.69999999999999</v>
      </c>
      <c r="O38" s="97">
        <f>SUM(M38:N38)</f>
        <v>591.29999999999995</v>
      </c>
    </row>
    <row r="39" spans="1:15" ht="12.75" x14ac:dyDescent="0.2">
      <c r="G39" s="26"/>
      <c r="H39" s="26"/>
      <c r="I39" s="26"/>
      <c r="J39" s="20"/>
      <c r="K39" s="20"/>
      <c r="L39" s="20"/>
      <c r="M39" s="20"/>
      <c r="N39" s="20"/>
      <c r="O39" s="20"/>
    </row>
    <row r="40" spans="1:15" ht="15.95" customHeight="1" outlineLevel="1" thickBot="1" x14ac:dyDescent="0.25">
      <c r="A40" s="26" t="s">
        <v>54</v>
      </c>
      <c r="C40" s="26"/>
      <c r="D40" s="26"/>
      <c r="E40" s="26"/>
      <c r="F40" s="26"/>
      <c r="G40" s="26"/>
      <c r="H40" s="26"/>
      <c r="I40" s="26"/>
      <c r="K40" s="20"/>
      <c r="L40" s="20"/>
      <c r="M40" s="20"/>
      <c r="N40" s="20"/>
      <c r="O40" s="20"/>
    </row>
    <row r="41" spans="1:15" ht="15.95" customHeight="1" outlineLevel="1" x14ac:dyDescent="0.2">
      <c r="A41" s="150" t="s">
        <v>3</v>
      </c>
      <c r="B41" s="150" t="s">
        <v>55</v>
      </c>
      <c r="C41" s="151"/>
      <c r="D41" s="150" t="s">
        <v>56</v>
      </c>
      <c r="E41" s="182"/>
      <c r="F41" s="182"/>
      <c r="G41" s="182"/>
      <c r="H41" s="182"/>
      <c r="I41" s="151"/>
      <c r="J41" s="150" t="s">
        <v>57</v>
      </c>
      <c r="K41" s="163" t="s">
        <v>58</v>
      </c>
      <c r="L41" s="163" t="s">
        <v>59</v>
      </c>
      <c r="M41" s="163" t="s">
        <v>60</v>
      </c>
      <c r="N41" s="187" t="s">
        <v>61</v>
      </c>
      <c r="O41" s="201" t="s">
        <v>2</v>
      </c>
    </row>
    <row r="42" spans="1:15" ht="15.95" customHeight="1" outlineLevel="1" thickBot="1" x14ac:dyDescent="0.25">
      <c r="A42" s="152" t="s">
        <v>3</v>
      </c>
      <c r="B42" s="152"/>
      <c r="C42" s="153"/>
      <c r="D42" s="152"/>
      <c r="E42" s="183"/>
      <c r="F42" s="183"/>
      <c r="G42" s="183"/>
      <c r="H42" s="183"/>
      <c r="I42" s="153"/>
      <c r="J42" s="152"/>
      <c r="K42" s="164"/>
      <c r="L42" s="164"/>
      <c r="M42" s="164"/>
      <c r="N42" s="188"/>
      <c r="O42" s="202"/>
    </row>
    <row r="43" spans="1:15" s="29" customFormat="1" ht="15.95" customHeight="1" outlineLevel="1" x14ac:dyDescent="0.2">
      <c r="A43" s="56">
        <v>42860</v>
      </c>
      <c r="B43" s="161" t="s">
        <v>10</v>
      </c>
      <c r="C43" s="162"/>
      <c r="D43" s="161" t="s">
        <v>20</v>
      </c>
      <c r="E43" s="200"/>
      <c r="F43" s="200"/>
      <c r="G43" s="200"/>
      <c r="H43" s="200"/>
      <c r="I43" s="162"/>
      <c r="J43" s="10">
        <v>3.4</v>
      </c>
      <c r="K43" s="9"/>
      <c r="L43" s="10">
        <f>26.82+2.68</f>
        <v>29.5</v>
      </c>
      <c r="M43" s="10">
        <f>30.92+6.18</f>
        <v>37.1</v>
      </c>
      <c r="N43" s="44">
        <f t="shared" ref="N43:N49" si="6">SUM(J43:M43)</f>
        <v>70</v>
      </c>
      <c r="O43" s="79"/>
    </row>
    <row r="44" spans="1:15" s="29" customFormat="1" ht="15.95" customHeight="1" outlineLevel="1" x14ac:dyDescent="0.2">
      <c r="A44" s="56">
        <v>42870</v>
      </c>
      <c r="B44" s="156" t="s">
        <v>11</v>
      </c>
      <c r="C44" s="157"/>
      <c r="D44" s="156" t="s">
        <v>20</v>
      </c>
      <c r="E44" s="160"/>
      <c r="F44" s="160"/>
      <c r="G44" s="160"/>
      <c r="H44" s="160"/>
      <c r="I44" s="157"/>
      <c r="J44" s="10">
        <v>4.2</v>
      </c>
      <c r="K44" s="9">
        <v>21.68</v>
      </c>
      <c r="L44" s="10"/>
      <c r="M44" s="10"/>
      <c r="N44" s="44">
        <f t="shared" si="6"/>
        <v>25.88</v>
      </c>
      <c r="O44" s="79"/>
    </row>
    <row r="45" spans="1:15" s="29" customFormat="1" ht="15.95" customHeight="1" outlineLevel="1" x14ac:dyDescent="0.2">
      <c r="A45" s="56"/>
      <c r="B45" s="156"/>
      <c r="C45" s="157"/>
      <c r="D45" s="156"/>
      <c r="E45" s="160"/>
      <c r="F45" s="160"/>
      <c r="G45" s="160"/>
      <c r="H45" s="160"/>
      <c r="I45" s="157"/>
      <c r="J45" s="10"/>
      <c r="K45" s="9"/>
      <c r="L45" s="10"/>
      <c r="M45" s="10"/>
      <c r="N45" s="44">
        <f t="shared" si="6"/>
        <v>0</v>
      </c>
      <c r="O45" s="79"/>
    </row>
    <row r="46" spans="1:15" s="29" customFormat="1" ht="15.95" customHeight="1" outlineLevel="1" x14ac:dyDescent="0.2">
      <c r="A46" s="57"/>
      <c r="B46" s="51"/>
      <c r="C46" s="52"/>
      <c r="D46" s="51"/>
      <c r="E46" s="53"/>
      <c r="F46" s="53"/>
      <c r="G46" s="53"/>
      <c r="H46" s="53"/>
      <c r="I46" s="52"/>
      <c r="J46" s="12"/>
      <c r="K46" s="11"/>
      <c r="L46" s="12"/>
      <c r="M46" s="12"/>
      <c r="N46" s="45">
        <f t="shared" si="6"/>
        <v>0</v>
      </c>
      <c r="O46" s="80"/>
    </row>
    <row r="47" spans="1:15" s="29" customFormat="1" ht="15.95" customHeight="1" outlineLevel="1" x14ac:dyDescent="0.2">
      <c r="A47" s="57"/>
      <c r="B47" s="156"/>
      <c r="C47" s="157"/>
      <c r="D47" s="156"/>
      <c r="E47" s="160"/>
      <c r="F47" s="160"/>
      <c r="G47" s="160"/>
      <c r="H47" s="160"/>
      <c r="I47" s="157"/>
      <c r="J47" s="12"/>
      <c r="K47" s="11"/>
      <c r="L47" s="12"/>
      <c r="M47" s="12"/>
      <c r="N47" s="45">
        <f t="shared" si="6"/>
        <v>0</v>
      </c>
      <c r="O47" s="80"/>
    </row>
    <row r="48" spans="1:15" s="29" customFormat="1" ht="15.95" customHeight="1" outlineLevel="1" x14ac:dyDescent="0.2">
      <c r="A48" s="58"/>
      <c r="B48" s="156"/>
      <c r="C48" s="157"/>
      <c r="D48" s="156"/>
      <c r="E48" s="160"/>
      <c r="F48" s="160"/>
      <c r="G48" s="160"/>
      <c r="H48" s="160"/>
      <c r="I48" s="157"/>
      <c r="J48" s="12"/>
      <c r="K48" s="11"/>
      <c r="L48" s="12"/>
      <c r="M48" s="12"/>
      <c r="N48" s="45">
        <f t="shared" si="6"/>
        <v>0</v>
      </c>
      <c r="O48" s="80"/>
    </row>
    <row r="49" spans="1:15" s="29" customFormat="1" ht="15.95" customHeight="1" outlineLevel="1" thickBot="1" x14ac:dyDescent="0.25">
      <c r="A49" s="75"/>
      <c r="B49" s="158"/>
      <c r="C49" s="159"/>
      <c r="D49" s="158"/>
      <c r="E49" s="220"/>
      <c r="F49" s="220"/>
      <c r="G49" s="220"/>
      <c r="H49" s="220"/>
      <c r="I49" s="159"/>
      <c r="J49" s="76"/>
      <c r="K49" s="77"/>
      <c r="L49" s="76"/>
      <c r="M49" s="76"/>
      <c r="N49" s="78">
        <f t="shared" si="6"/>
        <v>0</v>
      </c>
      <c r="O49" s="38"/>
    </row>
    <row r="50" spans="1:15" s="100" customFormat="1" ht="15.95" customHeight="1" outlineLevel="1" thickBot="1" x14ac:dyDescent="0.25">
      <c r="A50" s="229" t="s">
        <v>4</v>
      </c>
      <c r="B50" s="230"/>
      <c r="C50" s="230"/>
      <c r="D50" s="230"/>
      <c r="E50" s="230"/>
      <c r="F50" s="230"/>
      <c r="G50" s="230"/>
      <c r="H50" s="230"/>
      <c r="I50" s="231"/>
      <c r="J50" s="98">
        <f>SUM(J43:J49)</f>
        <v>7.6</v>
      </c>
      <c r="K50" s="98">
        <f>SUM(K43:K49)</f>
        <v>21.68</v>
      </c>
      <c r="L50" s="98">
        <f>SUM(L43:L49)</f>
        <v>29.5</v>
      </c>
      <c r="M50" s="98">
        <f>SUM(M43:M49)</f>
        <v>37.1</v>
      </c>
      <c r="N50" s="98">
        <f>SUM(N43:N49)</f>
        <v>95.88</v>
      </c>
      <c r="O50" s="96">
        <f>N50</f>
        <v>95.88</v>
      </c>
    </row>
    <row r="51" spans="1:15" ht="12.75" x14ac:dyDescent="0.2">
      <c r="D51" s="26"/>
      <c r="E51" s="26"/>
      <c r="F51" s="26"/>
      <c r="G51" s="26"/>
      <c r="H51" s="26"/>
      <c r="L51" s="121" t="s">
        <v>35</v>
      </c>
      <c r="M51" s="121"/>
      <c r="N51" s="121"/>
      <c r="O51" s="91">
        <f>+O50+O38+O17</f>
        <v>687.18</v>
      </c>
    </row>
    <row r="52" spans="1:15" ht="13.5" customHeight="1" outlineLevel="1" thickBot="1" x14ac:dyDescent="0.25">
      <c r="A52" s="25" t="s">
        <v>72</v>
      </c>
      <c r="B52" s="25"/>
      <c r="C52" s="20"/>
      <c r="D52" s="20"/>
      <c r="E52" s="20"/>
      <c r="F52" s="20"/>
      <c r="G52" s="26"/>
      <c r="H52" s="26"/>
      <c r="I52" s="26"/>
      <c r="J52" s="20"/>
    </row>
    <row r="53" spans="1:15" s="27" customFormat="1" ht="13.5" customHeight="1" outlineLevel="1" thickBot="1" x14ac:dyDescent="0.25">
      <c r="A53" s="189" t="s">
        <v>62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1"/>
    </row>
    <row r="54" spans="1:15" s="27" customFormat="1" ht="13.5" customHeight="1" outlineLevel="1" x14ac:dyDescent="0.2">
      <c r="A54" s="207" t="s">
        <v>36</v>
      </c>
      <c r="B54" s="208"/>
      <c r="C54" s="208"/>
      <c r="D54" s="130" t="s">
        <v>23</v>
      </c>
      <c r="E54" s="131"/>
      <c r="F54" s="132"/>
      <c r="G54" s="228" t="s">
        <v>83</v>
      </c>
      <c r="H54" s="228"/>
      <c r="I54" s="216" t="s">
        <v>29</v>
      </c>
      <c r="J54" s="216"/>
      <c r="K54" s="216"/>
      <c r="L54" s="216"/>
      <c r="M54" s="216"/>
      <c r="N54" s="216"/>
      <c r="O54" s="217"/>
    </row>
    <row r="55" spans="1:15" s="27" customFormat="1" ht="13.5" customHeight="1" outlineLevel="1" x14ac:dyDescent="0.2">
      <c r="A55" s="209" t="s">
        <v>37</v>
      </c>
      <c r="B55" s="210" t="s">
        <v>43</v>
      </c>
      <c r="C55" s="210"/>
      <c r="D55" s="211" t="s">
        <v>80</v>
      </c>
      <c r="E55" s="211"/>
      <c r="F55" s="211"/>
      <c r="G55" s="211" t="s">
        <v>71</v>
      </c>
      <c r="H55" s="211"/>
      <c r="I55" s="212"/>
      <c r="J55" s="218" t="s">
        <v>63</v>
      </c>
      <c r="K55" s="218" t="s">
        <v>64</v>
      </c>
      <c r="L55" s="232" t="s">
        <v>65</v>
      </c>
      <c r="M55" s="233"/>
      <c r="N55" s="234"/>
      <c r="O55" s="223" t="s">
        <v>2</v>
      </c>
    </row>
    <row r="56" spans="1:15" s="27" customFormat="1" ht="13.5" customHeight="1" outlineLevel="1" x14ac:dyDescent="0.2">
      <c r="A56" s="209" t="s">
        <v>3</v>
      </c>
      <c r="B56" s="59" t="s">
        <v>69</v>
      </c>
      <c r="C56" s="59" t="s">
        <v>70</v>
      </c>
      <c r="D56" s="211"/>
      <c r="E56" s="211"/>
      <c r="F56" s="211"/>
      <c r="G56" s="211"/>
      <c r="H56" s="211"/>
      <c r="I56" s="211"/>
      <c r="J56" s="219" t="s">
        <v>25</v>
      </c>
      <c r="K56" s="219" t="s">
        <v>25</v>
      </c>
      <c r="L56" s="50" t="s">
        <v>4</v>
      </c>
      <c r="M56" s="50" t="s">
        <v>66</v>
      </c>
      <c r="N56" s="50" t="s">
        <v>24</v>
      </c>
      <c r="O56" s="203"/>
    </row>
    <row r="57" spans="1:15" s="27" customFormat="1" ht="12.75" outlineLevel="1" x14ac:dyDescent="0.2">
      <c r="A57" s="81">
        <v>43617</v>
      </c>
      <c r="B57" s="61">
        <v>0.33333333333333331</v>
      </c>
      <c r="C57" s="62">
        <v>0.70833333333333337</v>
      </c>
      <c r="D57" s="139"/>
      <c r="E57" s="140"/>
      <c r="F57" s="141"/>
      <c r="G57" s="139" t="s">
        <v>26</v>
      </c>
      <c r="H57" s="140"/>
      <c r="I57" s="141"/>
      <c r="J57" s="54">
        <v>1000</v>
      </c>
      <c r="K57" s="54">
        <v>1472</v>
      </c>
      <c r="L57" s="8">
        <f t="shared" ref="L57:L66" si="7">+K57-J57</f>
        <v>472</v>
      </c>
      <c r="M57" s="8">
        <v>472</v>
      </c>
      <c r="N57" s="63">
        <f>+L57-M57</f>
        <v>0</v>
      </c>
      <c r="O57" s="82">
        <f>+M57*0.42</f>
        <v>198.23999999999998</v>
      </c>
    </row>
    <row r="58" spans="1:15" s="27" customFormat="1" ht="21" customHeight="1" outlineLevel="1" x14ac:dyDescent="0.2">
      <c r="A58" s="83">
        <v>43653</v>
      </c>
      <c r="B58" s="60">
        <v>0.25</v>
      </c>
      <c r="C58" s="60">
        <v>0.75</v>
      </c>
      <c r="D58" s="139" t="s">
        <v>27</v>
      </c>
      <c r="E58" s="140"/>
      <c r="F58" s="141"/>
      <c r="G58" s="139" t="s">
        <v>28</v>
      </c>
      <c r="H58" s="140"/>
      <c r="I58" s="141"/>
      <c r="J58" s="54">
        <v>1600</v>
      </c>
      <c r="K58" s="54">
        <v>1924</v>
      </c>
      <c r="L58" s="8">
        <f t="shared" si="7"/>
        <v>324</v>
      </c>
      <c r="M58" s="8">
        <v>300</v>
      </c>
      <c r="N58" s="63">
        <f t="shared" ref="N58:N66" si="8">+L58-M58</f>
        <v>24</v>
      </c>
      <c r="O58" s="82">
        <f t="shared" ref="O58:O66" si="9">+M58*0.42</f>
        <v>126</v>
      </c>
    </row>
    <row r="59" spans="1:15" s="27" customFormat="1" ht="21" customHeight="1" outlineLevel="1" x14ac:dyDescent="0.2">
      <c r="A59" s="69"/>
      <c r="B59" s="60"/>
      <c r="C59" s="60"/>
      <c r="D59" s="139"/>
      <c r="E59" s="140"/>
      <c r="F59" s="141"/>
      <c r="G59" s="139"/>
      <c r="H59" s="140"/>
      <c r="I59" s="141"/>
      <c r="J59" s="54"/>
      <c r="K59" s="54"/>
      <c r="L59" s="8">
        <f t="shared" si="7"/>
        <v>0</v>
      </c>
      <c r="M59" s="8"/>
      <c r="N59" s="63">
        <f t="shared" si="8"/>
        <v>0</v>
      </c>
      <c r="O59" s="82">
        <f t="shared" si="9"/>
        <v>0</v>
      </c>
    </row>
    <row r="60" spans="1:15" s="27" customFormat="1" ht="21" customHeight="1" outlineLevel="1" x14ac:dyDescent="0.2">
      <c r="A60" s="69"/>
      <c r="B60" s="60"/>
      <c r="C60" s="60"/>
      <c r="D60" s="139"/>
      <c r="E60" s="140"/>
      <c r="F60" s="141"/>
      <c r="G60" s="139"/>
      <c r="H60" s="140"/>
      <c r="I60" s="141"/>
      <c r="J60" s="54"/>
      <c r="K60" s="54"/>
      <c r="L60" s="8">
        <f t="shared" si="7"/>
        <v>0</v>
      </c>
      <c r="M60" s="8"/>
      <c r="N60" s="63">
        <f t="shared" si="8"/>
        <v>0</v>
      </c>
      <c r="O60" s="82">
        <f t="shared" si="9"/>
        <v>0</v>
      </c>
    </row>
    <row r="61" spans="1:15" s="27" customFormat="1" ht="21" customHeight="1" outlineLevel="1" x14ac:dyDescent="0.2">
      <c r="A61" s="69"/>
      <c r="B61" s="60"/>
      <c r="C61" s="60"/>
      <c r="D61" s="139"/>
      <c r="E61" s="140"/>
      <c r="F61" s="141"/>
      <c r="G61" s="139"/>
      <c r="H61" s="140"/>
      <c r="I61" s="141"/>
      <c r="J61" s="54"/>
      <c r="K61" s="54"/>
      <c r="L61" s="8">
        <f t="shared" si="7"/>
        <v>0</v>
      </c>
      <c r="M61" s="8"/>
      <c r="N61" s="63">
        <f t="shared" ref="N61" si="10">+L61-M61</f>
        <v>0</v>
      </c>
      <c r="O61" s="82">
        <f t="shared" ref="O61" si="11">+M61*0.42</f>
        <v>0</v>
      </c>
    </row>
    <row r="62" spans="1:15" s="27" customFormat="1" ht="21" customHeight="1" outlineLevel="1" x14ac:dyDescent="0.2">
      <c r="A62" s="69"/>
      <c r="B62" s="60"/>
      <c r="C62" s="60"/>
      <c r="D62" s="139"/>
      <c r="E62" s="140"/>
      <c r="F62" s="141"/>
      <c r="G62" s="139"/>
      <c r="H62" s="140"/>
      <c r="I62" s="141"/>
      <c r="J62" s="54"/>
      <c r="K62" s="54"/>
      <c r="L62" s="8">
        <f t="shared" si="7"/>
        <v>0</v>
      </c>
      <c r="M62" s="8"/>
      <c r="N62" s="63">
        <f t="shared" ref="N62:N63" si="12">+L62-M62</f>
        <v>0</v>
      </c>
      <c r="O62" s="82">
        <f t="shared" ref="O62:O63" si="13">+M62*0.42</f>
        <v>0</v>
      </c>
    </row>
    <row r="63" spans="1:15" s="27" customFormat="1" ht="21" customHeight="1" outlineLevel="1" x14ac:dyDescent="0.2">
      <c r="A63" s="69"/>
      <c r="B63" s="60"/>
      <c r="C63" s="60"/>
      <c r="D63" s="139"/>
      <c r="E63" s="140"/>
      <c r="F63" s="141"/>
      <c r="G63" s="139"/>
      <c r="H63" s="140"/>
      <c r="I63" s="141"/>
      <c r="J63" s="54"/>
      <c r="K63" s="54"/>
      <c r="L63" s="8">
        <f t="shared" si="7"/>
        <v>0</v>
      </c>
      <c r="M63" s="8"/>
      <c r="N63" s="63">
        <f t="shared" si="12"/>
        <v>0</v>
      </c>
      <c r="O63" s="82">
        <f t="shared" si="13"/>
        <v>0</v>
      </c>
    </row>
    <row r="64" spans="1:15" s="27" customFormat="1" ht="21" customHeight="1" outlineLevel="1" x14ac:dyDescent="0.2">
      <c r="A64" s="69"/>
      <c r="B64" s="60"/>
      <c r="C64" s="60"/>
      <c r="D64" s="139"/>
      <c r="E64" s="140"/>
      <c r="F64" s="141"/>
      <c r="G64" s="139"/>
      <c r="H64" s="140"/>
      <c r="I64" s="141"/>
      <c r="J64" s="54"/>
      <c r="K64" s="54"/>
      <c r="L64" s="8">
        <f t="shared" si="7"/>
        <v>0</v>
      </c>
      <c r="M64" s="8"/>
      <c r="N64" s="63">
        <f t="shared" si="8"/>
        <v>0</v>
      </c>
      <c r="O64" s="82">
        <f t="shared" si="9"/>
        <v>0</v>
      </c>
    </row>
    <row r="65" spans="1:15" s="27" customFormat="1" ht="21" customHeight="1" outlineLevel="1" x14ac:dyDescent="0.2">
      <c r="A65" s="69"/>
      <c r="B65" s="60"/>
      <c r="C65" s="60"/>
      <c r="D65" s="139"/>
      <c r="E65" s="140"/>
      <c r="F65" s="141"/>
      <c r="G65" s="139"/>
      <c r="H65" s="140"/>
      <c r="I65" s="141"/>
      <c r="J65" s="54"/>
      <c r="K65" s="54"/>
      <c r="L65" s="8">
        <f t="shared" si="7"/>
        <v>0</v>
      </c>
      <c r="M65" s="8"/>
      <c r="N65" s="63">
        <f t="shared" si="8"/>
        <v>0</v>
      </c>
      <c r="O65" s="82">
        <f t="shared" si="9"/>
        <v>0</v>
      </c>
    </row>
    <row r="66" spans="1:15" s="27" customFormat="1" ht="21" customHeight="1" outlineLevel="1" thickBot="1" x14ac:dyDescent="0.25">
      <c r="A66" s="84"/>
      <c r="B66" s="85"/>
      <c r="C66" s="85"/>
      <c r="D66" s="235"/>
      <c r="E66" s="236"/>
      <c r="F66" s="237"/>
      <c r="G66" s="235"/>
      <c r="H66" s="236"/>
      <c r="I66" s="237"/>
      <c r="J66" s="86"/>
      <c r="K66" s="86"/>
      <c r="L66" s="68">
        <f t="shared" si="7"/>
        <v>0</v>
      </c>
      <c r="M66" s="68"/>
      <c r="N66" s="87">
        <f t="shared" si="8"/>
        <v>0</v>
      </c>
      <c r="O66" s="88">
        <f t="shared" si="9"/>
        <v>0</v>
      </c>
    </row>
    <row r="67" spans="1:15" s="101" customFormat="1" ht="13.5" customHeight="1" outlineLevel="1" thickBot="1" x14ac:dyDescent="0.25">
      <c r="A67" s="118" t="s">
        <v>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99">
        <f>SUM(L57:L66)</f>
        <v>796</v>
      </c>
      <c r="M67" s="99">
        <f>SUM(M57:M66)</f>
        <v>772</v>
      </c>
      <c r="N67" s="98">
        <f>SUM(N57:N66)</f>
        <v>24</v>
      </c>
      <c r="O67" s="96">
        <f>SUM(O57:O66)</f>
        <v>324.24</v>
      </c>
    </row>
    <row r="68" spans="1:15" ht="12.75" x14ac:dyDescent="0.2">
      <c r="H68" s="36"/>
      <c r="I68" s="36"/>
      <c r="J68" s="36"/>
      <c r="K68" s="37"/>
      <c r="L68" s="36"/>
    </row>
    <row r="69" spans="1:15" ht="15.95" customHeight="1" outlineLevel="1" thickBot="1" x14ac:dyDescent="0.25">
      <c r="A69" s="26" t="s">
        <v>38</v>
      </c>
      <c r="C69" s="26"/>
      <c r="D69" s="26"/>
      <c r="E69" s="26"/>
      <c r="F69" s="26"/>
      <c r="G69" s="26"/>
      <c r="H69" s="26"/>
      <c r="I69" s="26"/>
      <c r="K69" s="20"/>
      <c r="L69" s="20"/>
      <c r="M69" s="20"/>
      <c r="N69" s="20"/>
      <c r="O69" s="20"/>
    </row>
    <row r="70" spans="1:15" ht="15.95" customHeight="1" outlineLevel="1" x14ac:dyDescent="0.2">
      <c r="A70" s="154" t="s">
        <v>3</v>
      </c>
      <c r="B70" s="165" t="s">
        <v>75</v>
      </c>
      <c r="C70" s="165"/>
      <c r="D70" s="165"/>
      <c r="E70" s="130" t="s">
        <v>73</v>
      </c>
      <c r="F70" s="131"/>
      <c r="G70" s="131"/>
      <c r="H70" s="131"/>
      <c r="I70" s="132"/>
      <c r="J70" s="124" t="s">
        <v>76</v>
      </c>
      <c r="K70" s="124" t="s">
        <v>87</v>
      </c>
      <c r="L70" s="224" t="s">
        <v>77</v>
      </c>
      <c r="M70" s="224"/>
      <c r="N70" s="225" t="s">
        <v>85</v>
      </c>
      <c r="O70" s="201" t="s">
        <v>2</v>
      </c>
    </row>
    <row r="71" spans="1:15" ht="15.95" customHeight="1" outlineLevel="1" thickBot="1" x14ac:dyDescent="0.25">
      <c r="A71" s="155" t="s">
        <v>3</v>
      </c>
      <c r="B71" s="166"/>
      <c r="C71" s="166"/>
      <c r="D71" s="166"/>
      <c r="E71" s="109" t="s">
        <v>74</v>
      </c>
      <c r="F71" s="109" t="s">
        <v>34</v>
      </c>
      <c r="G71" s="133" t="s">
        <v>78</v>
      </c>
      <c r="H71" s="134"/>
      <c r="I71" s="134"/>
      <c r="J71" s="125"/>
      <c r="K71" s="125"/>
      <c r="L71" s="90" t="s">
        <v>49</v>
      </c>
      <c r="M71" s="90" t="s">
        <v>50</v>
      </c>
      <c r="N71" s="226"/>
      <c r="O71" s="202"/>
    </row>
    <row r="72" spans="1:15" s="29" customFormat="1" ht="15.95" customHeight="1" outlineLevel="1" x14ac:dyDescent="0.2">
      <c r="A72" s="110">
        <v>43647</v>
      </c>
      <c r="B72" s="145" t="s">
        <v>21</v>
      </c>
      <c r="C72" s="146"/>
      <c r="D72" s="147"/>
      <c r="E72" s="111">
        <v>0.375</v>
      </c>
      <c r="F72" s="111">
        <v>14</v>
      </c>
      <c r="G72" s="111"/>
      <c r="H72" s="135"/>
      <c r="I72" s="136"/>
      <c r="J72" s="112">
        <v>0</v>
      </c>
      <c r="K72" s="112" t="s">
        <v>88</v>
      </c>
      <c r="L72" s="89"/>
      <c r="M72" s="89">
        <v>11</v>
      </c>
      <c r="N72" s="93">
        <v>15</v>
      </c>
      <c r="O72" s="94">
        <f>SUM(L72:M72)</f>
        <v>11</v>
      </c>
    </row>
    <row r="73" spans="1:15" s="29" customFormat="1" ht="15.95" customHeight="1" outlineLevel="1" x14ac:dyDescent="0.2">
      <c r="A73" s="113"/>
      <c r="B73" s="142"/>
      <c r="C73" s="143"/>
      <c r="D73" s="144"/>
      <c r="E73" s="114"/>
      <c r="F73" s="114"/>
      <c r="G73" s="114"/>
      <c r="H73" s="129"/>
      <c r="I73" s="129"/>
      <c r="J73" s="115"/>
      <c r="K73" s="115"/>
      <c r="L73" s="7"/>
      <c r="M73" s="7"/>
      <c r="N73" s="95"/>
      <c r="O73" s="94">
        <f t="shared" ref="O73:O77" si="14">SUM(L73:M73)</f>
        <v>0</v>
      </c>
    </row>
    <row r="74" spans="1:15" s="29" customFormat="1" ht="15.6" customHeight="1" outlineLevel="1" x14ac:dyDescent="0.2">
      <c r="A74" s="113">
        <v>43648</v>
      </c>
      <c r="B74" s="142" t="s">
        <v>22</v>
      </c>
      <c r="C74" s="143"/>
      <c r="D74" s="144"/>
      <c r="E74" s="114">
        <v>0.375</v>
      </c>
      <c r="F74" s="114"/>
      <c r="G74" s="114">
        <v>0.41666666666666669</v>
      </c>
      <c r="H74" s="129"/>
      <c r="I74" s="129"/>
      <c r="J74" s="115"/>
      <c r="K74" s="115" t="s">
        <v>88</v>
      </c>
      <c r="L74" s="7">
        <v>35.299999999999997</v>
      </c>
      <c r="M74" s="7">
        <v>2.2000000000000002</v>
      </c>
      <c r="N74" s="95">
        <v>27.9</v>
      </c>
      <c r="O74" s="94">
        <f t="shared" si="14"/>
        <v>37.5</v>
      </c>
    </row>
    <row r="75" spans="1:15" s="29" customFormat="1" ht="15.6" customHeight="1" outlineLevel="1" x14ac:dyDescent="0.2">
      <c r="A75" s="113">
        <v>43649</v>
      </c>
      <c r="B75" s="142" t="s">
        <v>22</v>
      </c>
      <c r="C75" s="143"/>
      <c r="D75" s="144"/>
      <c r="E75" s="114"/>
      <c r="F75" s="114"/>
      <c r="G75" s="114"/>
      <c r="H75" s="129"/>
      <c r="I75" s="129"/>
      <c r="J75" s="115">
        <v>2</v>
      </c>
      <c r="K75" s="115" t="s">
        <v>88</v>
      </c>
      <c r="L75" s="7">
        <v>11.77</v>
      </c>
      <c r="M75" s="7"/>
      <c r="N75" s="95">
        <v>27.9</v>
      </c>
      <c r="O75" s="94">
        <f t="shared" si="14"/>
        <v>11.77</v>
      </c>
    </row>
    <row r="76" spans="1:15" s="29" customFormat="1" ht="15.6" customHeight="1" outlineLevel="1" x14ac:dyDescent="0.2">
      <c r="A76" s="113">
        <v>43650</v>
      </c>
      <c r="B76" s="142" t="s">
        <v>22</v>
      </c>
      <c r="C76" s="143"/>
      <c r="D76" s="144"/>
      <c r="E76" s="114"/>
      <c r="F76" s="114"/>
      <c r="G76" s="114"/>
      <c r="H76" s="129"/>
      <c r="I76" s="129"/>
      <c r="J76" s="115"/>
      <c r="K76" s="115" t="s">
        <v>88</v>
      </c>
      <c r="L76" s="7">
        <v>35.299999999999997</v>
      </c>
      <c r="M76" s="7"/>
      <c r="N76" s="95">
        <v>27.9</v>
      </c>
      <c r="O76" s="94">
        <f t="shared" si="14"/>
        <v>35.299999999999997</v>
      </c>
    </row>
    <row r="77" spans="1:15" s="29" customFormat="1" ht="15.95" customHeight="1" outlineLevel="1" x14ac:dyDescent="0.2">
      <c r="A77" s="113">
        <v>43651</v>
      </c>
      <c r="B77" s="142" t="s">
        <v>22</v>
      </c>
      <c r="C77" s="143"/>
      <c r="D77" s="144"/>
      <c r="E77" s="114"/>
      <c r="F77" s="114">
        <v>0.91666666666666663</v>
      </c>
      <c r="G77" s="114">
        <v>0.875</v>
      </c>
      <c r="H77" s="129"/>
      <c r="I77" s="129"/>
      <c r="J77" s="115"/>
      <c r="K77" s="115" t="s">
        <v>88</v>
      </c>
      <c r="L77" s="7">
        <v>32.36</v>
      </c>
      <c r="M77" s="7"/>
      <c r="N77" s="95">
        <v>27.9</v>
      </c>
      <c r="O77" s="94">
        <f t="shared" si="14"/>
        <v>32.36</v>
      </c>
    </row>
    <row r="78" spans="1:15" s="29" customFormat="1" ht="15.95" customHeight="1" outlineLevel="1" x14ac:dyDescent="0.2">
      <c r="A78" s="113"/>
      <c r="B78" s="142"/>
      <c r="C78" s="143"/>
      <c r="D78" s="144"/>
      <c r="E78" s="114"/>
      <c r="F78" s="114"/>
      <c r="G78" s="114"/>
      <c r="H78" s="129"/>
      <c r="I78" s="129"/>
      <c r="J78" s="115"/>
      <c r="K78" s="115"/>
      <c r="L78" s="7"/>
      <c r="M78" s="7"/>
      <c r="N78" s="95"/>
      <c r="O78" s="94">
        <f t="shared" ref="O78:O84" si="15">SUM(L78:M78)</f>
        <v>0</v>
      </c>
    </row>
    <row r="79" spans="1:15" s="29" customFormat="1" ht="15.95" customHeight="1" outlineLevel="1" x14ac:dyDescent="0.2">
      <c r="A79" s="110">
        <v>44042</v>
      </c>
      <c r="B79" s="145" t="s">
        <v>86</v>
      </c>
      <c r="C79" s="146"/>
      <c r="D79" s="147"/>
      <c r="E79" s="111">
        <v>0.375</v>
      </c>
      <c r="F79" s="111">
        <v>14</v>
      </c>
      <c r="G79" s="111"/>
      <c r="H79" s="129"/>
      <c r="I79" s="129"/>
      <c r="J79" s="112">
        <v>0</v>
      </c>
      <c r="K79" s="112" t="s">
        <v>89</v>
      </c>
      <c r="L79" s="89"/>
      <c r="M79" s="89">
        <v>11</v>
      </c>
      <c r="N79" s="93"/>
      <c r="O79" s="94">
        <f>SUM(L79:M79)</f>
        <v>11</v>
      </c>
    </row>
    <row r="80" spans="1:15" s="29" customFormat="1" ht="15.95" customHeight="1" outlineLevel="1" x14ac:dyDescent="0.2">
      <c r="A80" s="113"/>
      <c r="B80" s="142"/>
      <c r="C80" s="143"/>
      <c r="D80" s="144"/>
      <c r="E80" s="114"/>
      <c r="F80" s="114"/>
      <c r="G80" s="114"/>
      <c r="H80" s="129"/>
      <c r="I80" s="129"/>
      <c r="J80" s="115"/>
      <c r="K80" s="115"/>
      <c r="L80" s="7"/>
      <c r="M80" s="7"/>
      <c r="N80" s="95"/>
      <c r="O80" s="94">
        <f t="shared" ref="O80" si="16">SUM(L80:M80)</f>
        <v>0</v>
      </c>
    </row>
    <row r="81" spans="1:15" s="29" customFormat="1" ht="15.95" customHeight="1" outlineLevel="1" x14ac:dyDescent="0.2">
      <c r="A81" s="113"/>
      <c r="B81" s="142"/>
      <c r="C81" s="143"/>
      <c r="D81" s="144"/>
      <c r="E81" s="114"/>
      <c r="F81" s="114"/>
      <c r="G81" s="114"/>
      <c r="H81" s="129"/>
      <c r="I81" s="129"/>
      <c r="J81" s="115"/>
      <c r="K81" s="115"/>
      <c r="L81" s="7"/>
      <c r="M81" s="7"/>
      <c r="N81" s="95"/>
      <c r="O81" s="94">
        <f t="shared" ref="O81" si="17">SUM(L81:M81)</f>
        <v>0</v>
      </c>
    </row>
    <row r="82" spans="1:15" s="29" customFormat="1" ht="15.95" customHeight="1" outlineLevel="1" x14ac:dyDescent="0.2">
      <c r="A82" s="113"/>
      <c r="B82" s="142"/>
      <c r="C82" s="143"/>
      <c r="D82" s="144"/>
      <c r="E82" s="114"/>
      <c r="F82" s="114"/>
      <c r="G82" s="114"/>
      <c r="H82" s="129"/>
      <c r="I82" s="129"/>
      <c r="J82" s="115"/>
      <c r="K82" s="115"/>
      <c r="L82" s="7"/>
      <c r="M82" s="7"/>
      <c r="N82" s="95"/>
      <c r="O82" s="94">
        <f t="shared" si="15"/>
        <v>0</v>
      </c>
    </row>
    <row r="83" spans="1:15" s="29" customFormat="1" ht="15.95" customHeight="1" outlineLevel="1" x14ac:dyDescent="0.2">
      <c r="A83" s="113"/>
      <c r="B83" s="142"/>
      <c r="C83" s="143"/>
      <c r="D83" s="144"/>
      <c r="E83" s="114"/>
      <c r="F83" s="114"/>
      <c r="G83" s="114"/>
      <c r="H83" s="129"/>
      <c r="I83" s="129"/>
      <c r="J83" s="115"/>
      <c r="K83" s="115"/>
      <c r="L83" s="7"/>
      <c r="M83" s="7"/>
      <c r="N83" s="95"/>
      <c r="O83" s="94">
        <f t="shared" ref="O83" si="18">SUM(L83:M83)</f>
        <v>0</v>
      </c>
    </row>
    <row r="84" spans="1:15" s="29" customFormat="1" ht="15.95" customHeight="1" outlineLevel="1" thickBot="1" x14ac:dyDescent="0.25">
      <c r="A84" s="113"/>
      <c r="B84" s="142"/>
      <c r="C84" s="143"/>
      <c r="D84" s="144"/>
      <c r="E84" s="114"/>
      <c r="F84" s="114"/>
      <c r="G84" s="114"/>
      <c r="H84" s="122"/>
      <c r="I84" s="123"/>
      <c r="J84" s="115"/>
      <c r="K84" s="115"/>
      <c r="L84" s="7"/>
      <c r="M84" s="7"/>
      <c r="N84" s="95"/>
      <c r="O84" s="94">
        <f t="shared" si="15"/>
        <v>0</v>
      </c>
    </row>
    <row r="85" spans="1:15" s="117" customFormat="1" ht="15.95" customHeight="1" outlineLevel="1" thickBot="1" x14ac:dyDescent="0.25">
      <c r="A85" s="118" t="s">
        <v>4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20"/>
      <c r="L85" s="116">
        <f>SUM(L72:L84)</f>
        <v>114.72999999999999</v>
      </c>
      <c r="M85" s="116">
        <f>SUM(M72:M84)</f>
        <v>24.2</v>
      </c>
      <c r="N85" s="116">
        <f>SUM(N72:N84)</f>
        <v>126.6</v>
      </c>
      <c r="O85" s="97">
        <f>SUM(L85:M85)</f>
        <v>138.92999999999998</v>
      </c>
    </row>
    <row r="86" spans="1:15" s="102" customFormat="1" ht="12.75" x14ac:dyDescent="0.2">
      <c r="G86" s="103"/>
      <c r="L86" s="121" t="s">
        <v>90</v>
      </c>
      <c r="M86" s="121"/>
      <c r="N86" s="121"/>
      <c r="O86" s="91">
        <f>+O85+O73+O52</f>
        <v>138.92999999999998</v>
      </c>
    </row>
    <row r="87" spans="1:15" s="106" customFormat="1" ht="15.95" customHeight="1" x14ac:dyDescent="0.2">
      <c r="A87" s="104" t="s">
        <v>84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</row>
    <row r="88" spans="1:15" s="105" customFormat="1" ht="15.95" customHeight="1" thickBot="1" x14ac:dyDescent="0.25">
      <c r="A88" s="149" t="s">
        <v>82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</row>
    <row r="89" spans="1:15" ht="15.6" customHeight="1" thickBot="1" x14ac:dyDescent="0.25">
      <c r="G89" s="24"/>
      <c r="N89" s="39" t="s">
        <v>2</v>
      </c>
      <c r="O89" s="46">
        <f>+O85+O50+O67+O38+O17</f>
        <v>1150.3499999999999</v>
      </c>
    </row>
    <row r="90" spans="1:15" ht="15.95" customHeight="1" x14ac:dyDescent="0.2">
      <c r="A90" s="107"/>
      <c r="B90" s="108"/>
      <c r="C90" s="108"/>
      <c r="D90" s="108"/>
      <c r="E90" s="108"/>
      <c r="F90" s="108"/>
      <c r="G90" s="24"/>
      <c r="H90" s="24"/>
    </row>
    <row r="91" spans="1:15" ht="15.95" customHeight="1" x14ac:dyDescent="0.2">
      <c r="A91" s="107"/>
      <c r="B91" s="108"/>
      <c r="C91" s="108"/>
      <c r="D91" s="108"/>
      <c r="E91" s="108"/>
      <c r="F91" s="108"/>
      <c r="G91" s="24"/>
      <c r="H91" s="24"/>
    </row>
    <row r="92" spans="1:15" ht="15.95" customHeight="1" x14ac:dyDescent="0.2">
      <c r="A92" s="1"/>
      <c r="B92" s="40"/>
      <c r="C92" s="40"/>
      <c r="D92" s="40"/>
      <c r="E92" s="40"/>
      <c r="F92" s="40"/>
      <c r="G92" s="24"/>
      <c r="H92" s="41"/>
      <c r="I92" s="41"/>
      <c r="J92" s="41"/>
      <c r="K92" s="41"/>
      <c r="L92" s="41"/>
    </row>
    <row r="93" spans="1:15" ht="15.95" customHeight="1" x14ac:dyDescent="0.2">
      <c r="A93" s="137" t="s">
        <v>79</v>
      </c>
      <c r="B93" s="137"/>
      <c r="C93" s="137"/>
      <c r="D93" s="137"/>
      <c r="E93" s="137"/>
      <c r="F93" s="137"/>
      <c r="G93" s="42"/>
      <c r="H93" s="138" t="s">
        <v>81</v>
      </c>
      <c r="I93" s="138"/>
      <c r="J93" s="138"/>
      <c r="K93" s="138"/>
      <c r="L93" s="138"/>
    </row>
    <row r="95" spans="1:15" ht="15.95" customHeight="1" x14ac:dyDescent="0.2">
      <c r="A95" s="13" t="s">
        <v>5</v>
      </c>
    </row>
  </sheetData>
  <sheetProtection insertColumns="0" insertRows="0" selectLockedCells="1"/>
  <protectedRanges>
    <protectedRange password="DD85" sqref="C7:F8 M7:N8 A22:I37 A43:M49 M14:N16 M22:N37 K22:K37 M73:M76 D54 K14:K16 A14:I16 M78 A57:M66 M80:M84 A77:G77 J77:N77" name="Bereich1"/>
    <protectedRange password="DD85" sqref="N73:N76 N78 N80:N84 A73:G76 A78:G78 A80:G84 J78:L78 J80:L84 J73:L76" name="Bereich1_2"/>
    <protectedRange password="DD85" sqref="M72 M79 O72:O84" name="Bereich1_3"/>
    <protectedRange password="DD85" sqref="N72 N79 A79:G79 H73:I84 J79:L79 A72:L72" name="Bereich1_2_1"/>
  </protectedRanges>
  <customSheetViews>
    <customSheetView guid="{5EB0633C-AF2E-4547-9CA1-55EAB5B2831C}" topLeftCell="A4">
      <selection activeCell="O71" sqref="O71"/>
      <pageMargins left="0.31496062992125984" right="0" top="0.19685039370078741" bottom="0.15748031496062992" header="0.15748031496062992" footer="0.11811023622047245"/>
      <printOptions horizontalCentered="1" verticalCentered="1"/>
      <pageSetup paperSize="9" scale="75" orientation="portrait" horizontalDpi="4294967293" r:id="rId1"/>
      <headerFooter alignWithMargins="0"/>
    </customSheetView>
    <customSheetView guid="{638847F3-073E-4E8D-9C7D-158079D9DFAA}" topLeftCell="A4">
      <selection activeCell="N15" sqref="N15"/>
      <pageMargins left="0.31496062992125984" right="0" top="0.19685039370078741" bottom="0.15748031496062992" header="0.15748031496062992" footer="0.11811023622047245"/>
      <printOptions horizontalCentered="1" verticalCentered="1"/>
      <pageSetup paperSize="9" scale="75" orientation="portrait" horizontalDpi="4294967293" r:id="rId2"/>
      <headerFooter alignWithMargins="0"/>
    </customSheetView>
  </customSheetViews>
  <mergeCells count="150">
    <mergeCell ref="G60:I60"/>
    <mergeCell ref="D61:F61"/>
    <mergeCell ref="G61:I61"/>
    <mergeCell ref="O12:O13"/>
    <mergeCell ref="K12:L12"/>
    <mergeCell ref="M12:N12"/>
    <mergeCell ref="O70:O71"/>
    <mergeCell ref="O55:O56"/>
    <mergeCell ref="D36:I36"/>
    <mergeCell ref="L70:M70"/>
    <mergeCell ref="N70:N71"/>
    <mergeCell ref="D23:I23"/>
    <mergeCell ref="D12:F12"/>
    <mergeCell ref="G54:H54"/>
    <mergeCell ref="D54:F54"/>
    <mergeCell ref="A50:I50"/>
    <mergeCell ref="A38:I38"/>
    <mergeCell ref="M20:N20"/>
    <mergeCell ref="K20:L20"/>
    <mergeCell ref="L55:N55"/>
    <mergeCell ref="D64:F64"/>
    <mergeCell ref="G64:I64"/>
    <mergeCell ref="D65:F65"/>
    <mergeCell ref="G65:I65"/>
    <mergeCell ref="B55:C55"/>
    <mergeCell ref="G55:I56"/>
    <mergeCell ref="D55:F56"/>
    <mergeCell ref="D57:F57"/>
    <mergeCell ref="D58:F58"/>
    <mergeCell ref="G58:I58"/>
    <mergeCell ref="A7:B7"/>
    <mergeCell ref="D41:I42"/>
    <mergeCell ref="D37:I37"/>
    <mergeCell ref="B34:C34"/>
    <mergeCell ref="B33:C33"/>
    <mergeCell ref="D34:I34"/>
    <mergeCell ref="D35:I35"/>
    <mergeCell ref="I54:O54"/>
    <mergeCell ref="J55:J56"/>
    <mergeCell ref="K55:K56"/>
    <mergeCell ref="G57:I57"/>
    <mergeCell ref="D47:I47"/>
    <mergeCell ref="D49:I49"/>
    <mergeCell ref="J7:K7"/>
    <mergeCell ref="B22:C22"/>
    <mergeCell ref="D20:I21"/>
    <mergeCell ref="D22:I22"/>
    <mergeCell ref="B30:C30"/>
    <mergeCell ref="A11:O11"/>
    <mergeCell ref="N41:N42"/>
    <mergeCell ref="A53:O53"/>
    <mergeCell ref="J41:J42"/>
    <mergeCell ref="B37:C37"/>
    <mergeCell ref="K41:K42"/>
    <mergeCell ref="B36:C36"/>
    <mergeCell ref="A41:A42"/>
    <mergeCell ref="B28:C28"/>
    <mergeCell ref="G12:I13"/>
    <mergeCell ref="B47:C47"/>
    <mergeCell ref="D43:I43"/>
    <mergeCell ref="B45:C45"/>
    <mergeCell ref="B44:C44"/>
    <mergeCell ref="D45:I45"/>
    <mergeCell ref="D44:I44"/>
    <mergeCell ref="O41:O42"/>
    <mergeCell ref="O20:O21"/>
    <mergeCell ref="A12:C12"/>
    <mergeCell ref="A8:B8"/>
    <mergeCell ref="D29:I29"/>
    <mergeCell ref="D33:I33"/>
    <mergeCell ref="B31:C31"/>
    <mergeCell ref="B29:C29"/>
    <mergeCell ref="A19:O19"/>
    <mergeCell ref="D27:I27"/>
    <mergeCell ref="B24:C24"/>
    <mergeCell ref="B32:C32"/>
    <mergeCell ref="D30:I30"/>
    <mergeCell ref="D26:I26"/>
    <mergeCell ref="D25:I25"/>
    <mergeCell ref="D28:I28"/>
    <mergeCell ref="B27:C27"/>
    <mergeCell ref="B25:C25"/>
    <mergeCell ref="B26:C26"/>
    <mergeCell ref="A2:C2"/>
    <mergeCell ref="A88:O88"/>
    <mergeCell ref="B80:D80"/>
    <mergeCell ref="D59:F59"/>
    <mergeCell ref="G59:I59"/>
    <mergeCell ref="D60:F60"/>
    <mergeCell ref="B41:C42"/>
    <mergeCell ref="A70:A71"/>
    <mergeCell ref="B48:C48"/>
    <mergeCell ref="B49:C49"/>
    <mergeCell ref="D48:I48"/>
    <mergeCell ref="B43:C43"/>
    <mergeCell ref="L41:L42"/>
    <mergeCell ref="M41:M42"/>
    <mergeCell ref="B70:D71"/>
    <mergeCell ref="B72:D72"/>
    <mergeCell ref="B77:D77"/>
    <mergeCell ref="A67:K67"/>
    <mergeCell ref="L51:N51"/>
    <mergeCell ref="A4:C4"/>
    <mergeCell ref="A20:A21"/>
    <mergeCell ref="B20:C21"/>
    <mergeCell ref="D24:I24"/>
    <mergeCell ref="B23:C23"/>
    <mergeCell ref="A93:F93"/>
    <mergeCell ref="H93:L93"/>
    <mergeCell ref="D62:F62"/>
    <mergeCell ref="G62:I62"/>
    <mergeCell ref="D63:F63"/>
    <mergeCell ref="G63:I63"/>
    <mergeCell ref="B78:D78"/>
    <mergeCell ref="B83:D83"/>
    <mergeCell ref="B82:D82"/>
    <mergeCell ref="B81:D81"/>
    <mergeCell ref="B79:D79"/>
    <mergeCell ref="K70:K71"/>
    <mergeCell ref="G66:I66"/>
    <mergeCell ref="D66:F66"/>
    <mergeCell ref="B75:D75"/>
    <mergeCell ref="B76:D76"/>
    <mergeCell ref="B84:D84"/>
    <mergeCell ref="B74:D74"/>
    <mergeCell ref="B73:D73"/>
    <mergeCell ref="A85:K85"/>
    <mergeCell ref="L86:N86"/>
    <mergeCell ref="H84:I84"/>
    <mergeCell ref="J70:J71"/>
    <mergeCell ref="A17:I17"/>
    <mergeCell ref="H79:I79"/>
    <mergeCell ref="H80:I80"/>
    <mergeCell ref="H81:I81"/>
    <mergeCell ref="H82:I82"/>
    <mergeCell ref="H83:I83"/>
    <mergeCell ref="H74:I74"/>
    <mergeCell ref="H75:I75"/>
    <mergeCell ref="H76:I76"/>
    <mergeCell ref="H77:I77"/>
    <mergeCell ref="H78:I78"/>
    <mergeCell ref="E70:I70"/>
    <mergeCell ref="G71:I71"/>
    <mergeCell ref="H72:I72"/>
    <mergeCell ref="H73:I73"/>
    <mergeCell ref="D31:I31"/>
    <mergeCell ref="D32:I32"/>
    <mergeCell ref="B35:C35"/>
    <mergeCell ref="A54:C54"/>
    <mergeCell ref="A55:A56"/>
  </mergeCells>
  <phoneticPr fontId="0" type="noConversion"/>
  <printOptions horizontalCentered="1" verticalCentered="1"/>
  <pageMargins left="0.31496062992125984" right="0" top="0.19685039370078741" bottom="0.15748031496062992" header="0.15748031496062992" footer="0.11811023622047245"/>
  <pageSetup paperSize="9" scale="60" orientation="portrait" horizontalDpi="4294967293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</vt:lpstr>
      <vt:lpstr>Spesen!Druckbereich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 Christian</dc:creator>
  <cp:lastModifiedBy>jova443</cp:lastModifiedBy>
  <cp:lastPrinted>2020-08-13T17:07:22Z</cp:lastPrinted>
  <dcterms:created xsi:type="dcterms:W3CDTF">2001-07-29T16:54:39Z</dcterms:created>
  <dcterms:modified xsi:type="dcterms:W3CDTF">2021-02-12T15:08:48Z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